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865" activeTab="0"/>
  </bookViews>
  <sheets>
    <sheet name="conglobato" sheetId="1" r:id="rId1"/>
    <sheet name="tutte le voci" sheetId="2" r:id="rId2"/>
    <sheet name="straordinari ecc." sheetId="3" r:id="rId3"/>
  </sheets>
  <definedNames>
    <definedName name="_xlnm.Print_Area" localSheetId="2">'straordinari ecc.'!$A$1:$P$20</definedName>
  </definedNames>
  <calcPr fullCalcOnLoad="1"/>
</workbook>
</file>

<file path=xl/sharedStrings.xml><?xml version="1.0" encoding="utf-8"?>
<sst xmlns="http://schemas.openxmlformats.org/spreadsheetml/2006/main" count="74" uniqueCount="41">
  <si>
    <t>Livello</t>
  </si>
  <si>
    <t>Parametro</t>
  </si>
  <si>
    <t>Retribuzione mensile</t>
  </si>
  <si>
    <t>Quadro</t>
  </si>
  <si>
    <t>3S</t>
  </si>
  <si>
    <t>Retribuzione Giornaliera</t>
  </si>
  <si>
    <t>13ma</t>
  </si>
  <si>
    <t>14ma</t>
  </si>
  <si>
    <t>ferie</t>
  </si>
  <si>
    <t>permessi e ex festività</t>
  </si>
  <si>
    <t>Totale istituti</t>
  </si>
  <si>
    <t>% pagamento istituti</t>
  </si>
  <si>
    <t>Totale retributivo minimo</t>
  </si>
  <si>
    <t>TFR</t>
  </si>
  <si>
    <t>fattore</t>
  </si>
  <si>
    <t xml:space="preserve"> </t>
  </si>
  <si>
    <t>Lavoro Notturno del guardiano</t>
  </si>
  <si>
    <t>Lavoro Notturno in turni continui ed avvicendati</t>
  </si>
  <si>
    <t>Lavoro Notturno non compreso in turni continui ed avvicendati</t>
  </si>
  <si>
    <t>Lavoro Notturno</t>
  </si>
  <si>
    <t>Lavoro Domenicale</t>
  </si>
  <si>
    <t>Lavoro Diurno</t>
  </si>
  <si>
    <t>Lavoro Straordinario</t>
  </si>
  <si>
    <t>Straordinario feriale diurno (dal lunedì al venerdì)</t>
  </si>
  <si>
    <t>Straordinario feriale diurno sabato</t>
  </si>
  <si>
    <t>Straordinario feriale notturno</t>
  </si>
  <si>
    <t>Straordinario festivo diurno</t>
  </si>
  <si>
    <t>Straordinario festivo notturno</t>
  </si>
  <si>
    <t>Retribuzione Oraria</t>
  </si>
  <si>
    <t>% maggiorazione ccnl</t>
  </si>
  <si>
    <t>% prevista dall'accordo Attuativo</t>
  </si>
  <si>
    <t>Lavoro nelle festività nazionali ed infrasettimanali                       (prestato nell'ambito dell'orario normale)</t>
  </si>
  <si>
    <t>Fattore</t>
  </si>
  <si>
    <t>Importo relativo alla sola maggiorazione oraria</t>
  </si>
  <si>
    <t>% pagamento T.F.R.</t>
  </si>
  <si>
    <t>Aumento</t>
  </si>
  <si>
    <t>Nuovo Minimo Conglobato</t>
  </si>
  <si>
    <r>
      <t xml:space="preserve">Minimo conglobato settore Merci, logistica e Spedizioni                                       dal  </t>
    </r>
    <r>
      <rPr>
        <b/>
        <sz val="14"/>
        <rFont val="Arial"/>
        <family val="2"/>
      </rPr>
      <t>01 settembre 2005</t>
    </r>
  </si>
  <si>
    <t>Tabella Retribuzioni Orarie dal 1 settembre 2005</t>
  </si>
  <si>
    <t>Tabella Retribuzioni Giornaliere dal 1 settembre 2005</t>
  </si>
  <si>
    <t>Tabella Retribuzioni Mensili dal 1 settembre 2005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</si>
</sst>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.00"/>
    <numFmt numFmtId="171" formatCode="0.000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 vertical="center"/>
      <protection hidden="1"/>
    </xf>
    <xf numFmtId="4" fontId="3" fillId="33" borderId="20" xfId="0" applyNumberFormat="1" applyFont="1" applyFill="1" applyBorder="1" applyAlignment="1" applyProtection="1">
      <alignment horizontal="center" vertical="center"/>
      <protection hidden="1"/>
    </xf>
    <xf numFmtId="4" fontId="3" fillId="0" borderId="20" xfId="0" applyNumberFormat="1" applyFont="1" applyBorder="1" applyAlignment="1" applyProtection="1">
      <alignment horizontal="center" vertical="center"/>
      <protection hidden="1"/>
    </xf>
    <xf numFmtId="4" fontId="3" fillId="0" borderId="21" xfId="0" applyNumberFormat="1" applyFont="1" applyBorder="1" applyAlignment="1" applyProtection="1">
      <alignment horizontal="center" vertical="center"/>
      <protection hidden="1"/>
    </xf>
    <xf numFmtId="9" fontId="0" fillId="0" borderId="19" xfId="0" applyNumberFormat="1" applyBorder="1" applyAlignment="1" applyProtection="1">
      <alignment horizontal="center" vertical="center"/>
      <protection hidden="1"/>
    </xf>
    <xf numFmtId="4" fontId="3" fillId="33" borderId="22" xfId="0" applyNumberFormat="1" applyFont="1" applyFill="1" applyBorder="1" applyAlignment="1" applyProtection="1">
      <alignment horizontal="center" vertical="center"/>
      <protection hidden="1"/>
    </xf>
    <xf numFmtId="4" fontId="3" fillId="0" borderId="22" xfId="0" applyNumberFormat="1" applyFont="1" applyBorder="1" applyAlignment="1" applyProtection="1">
      <alignment horizontal="center" vertical="center"/>
      <protection hidden="1"/>
    </xf>
    <xf numFmtId="4" fontId="3" fillId="0" borderId="23" xfId="0" applyNumberFormat="1" applyFont="1" applyBorder="1" applyAlignment="1" applyProtection="1">
      <alignment horizontal="center" vertical="center"/>
      <protection hidden="1"/>
    </xf>
    <xf numFmtId="4" fontId="1" fillId="33" borderId="24" xfId="0" applyNumberFormat="1" applyFont="1" applyFill="1" applyBorder="1" applyAlignment="1" applyProtection="1">
      <alignment horizontal="center" vertical="center"/>
      <protection hidden="1"/>
    </xf>
    <xf numFmtId="4" fontId="1" fillId="0" borderId="24" xfId="0" applyNumberFormat="1" applyFont="1" applyBorder="1" applyAlignment="1" applyProtection="1">
      <alignment horizontal="center" vertical="center"/>
      <protection hidden="1"/>
    </xf>
    <xf numFmtId="4" fontId="1" fillId="0" borderId="25" xfId="0" applyNumberFormat="1" applyFont="1" applyBorder="1" applyAlignment="1" applyProtection="1">
      <alignment horizontal="center" vertical="center"/>
      <protection hidden="1"/>
    </xf>
    <xf numFmtId="4" fontId="1" fillId="33" borderId="19" xfId="0" applyNumberFormat="1" applyFont="1" applyFill="1" applyBorder="1" applyAlignment="1" applyProtection="1">
      <alignment horizontal="center" vertical="center"/>
      <protection hidden="1"/>
    </xf>
    <xf numFmtId="4" fontId="1" fillId="0" borderId="19" xfId="0" applyNumberFormat="1" applyFont="1" applyBorder="1" applyAlignment="1" applyProtection="1">
      <alignment horizontal="center" vertical="center"/>
      <protection hidden="1"/>
    </xf>
    <xf numFmtId="4" fontId="1" fillId="0" borderId="26" xfId="0" applyNumberFormat="1" applyFont="1" applyBorder="1" applyAlignment="1" applyProtection="1">
      <alignment horizontal="center" vertical="center"/>
      <protection hidden="1"/>
    </xf>
    <xf numFmtId="4" fontId="1" fillId="33" borderId="20" xfId="0" applyNumberFormat="1" applyFont="1" applyFill="1" applyBorder="1" applyAlignment="1" applyProtection="1">
      <alignment horizontal="center" vertical="center"/>
      <protection hidden="1"/>
    </xf>
    <xf numFmtId="4" fontId="1" fillId="0" borderId="20" xfId="0" applyNumberFormat="1" applyFont="1" applyBorder="1" applyAlignment="1" applyProtection="1">
      <alignment horizontal="center" vertical="center"/>
      <protection hidden="1"/>
    </xf>
    <xf numFmtId="4" fontId="1" fillId="0" borderId="21" xfId="0" applyNumberFormat="1" applyFont="1" applyBorder="1" applyAlignment="1" applyProtection="1">
      <alignment horizontal="center" vertical="center"/>
      <protection hidden="1"/>
    </xf>
    <xf numFmtId="4" fontId="4" fillId="0" borderId="27" xfId="0" applyNumberFormat="1" applyFont="1" applyBorder="1" applyAlignment="1" applyProtection="1">
      <alignment horizontal="center" vertical="center"/>
      <protection hidden="1"/>
    </xf>
    <xf numFmtId="4" fontId="4" fillId="0" borderId="28" xfId="0" applyNumberFormat="1" applyFont="1" applyBorder="1" applyAlignment="1" applyProtection="1">
      <alignment horizontal="center" vertical="center"/>
      <protection hidden="1"/>
    </xf>
    <xf numFmtId="4" fontId="4" fillId="33" borderId="28" xfId="0" applyNumberFormat="1" applyFont="1" applyFill="1" applyBorder="1" applyAlignment="1" applyProtection="1">
      <alignment horizontal="center" vertical="center"/>
      <protection hidden="1"/>
    </xf>
    <xf numFmtId="4" fontId="4" fillId="0" borderId="29" xfId="0" applyNumberFormat="1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9" fontId="0" fillId="33" borderId="19" xfId="0" applyNumberFormat="1" applyFont="1" applyFill="1" applyBorder="1" applyAlignment="1" applyProtection="1">
      <alignment horizontal="center" vertical="center"/>
      <protection hidden="1"/>
    </xf>
    <xf numFmtId="4" fontId="1" fillId="33" borderId="26" xfId="0" applyNumberFormat="1" applyFont="1" applyFill="1" applyBorder="1" applyAlignment="1" applyProtection="1">
      <alignment horizontal="center" vertical="center"/>
      <protection hidden="1"/>
    </xf>
    <xf numFmtId="9" fontId="0" fillId="0" borderId="19" xfId="0" applyNumberFormat="1" applyFont="1" applyBorder="1" applyAlignment="1" applyProtection="1">
      <alignment horizontal="center" vertical="center"/>
      <protection hidden="1"/>
    </xf>
    <xf numFmtId="9" fontId="0" fillId="33" borderId="31" xfId="0" applyNumberFormat="1" applyFill="1" applyBorder="1" applyAlignment="1" applyProtection="1">
      <alignment horizontal="center" vertical="center"/>
      <protection hidden="1"/>
    </xf>
    <xf numFmtId="9" fontId="0" fillId="33" borderId="31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9" fontId="0" fillId="0" borderId="0" xfId="0" applyNumberForma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9" fontId="0" fillId="33" borderId="19" xfId="0" applyNumberFormat="1" applyFill="1" applyBorder="1" applyAlignment="1" applyProtection="1">
      <alignment horizontal="center" vertical="center"/>
      <protection hidden="1"/>
    </xf>
    <xf numFmtId="4" fontId="1" fillId="33" borderId="31" xfId="0" applyNumberFormat="1" applyFont="1" applyFill="1" applyBorder="1" applyAlignment="1" applyProtection="1">
      <alignment horizontal="center" vertical="center"/>
      <protection hidden="1"/>
    </xf>
    <xf numFmtId="4" fontId="1" fillId="33" borderId="33" xfId="0" applyNumberFormat="1" applyFont="1" applyFill="1" applyBorder="1" applyAlignment="1" applyProtection="1">
      <alignment horizontal="center" vertical="center"/>
      <protection hidden="1"/>
    </xf>
    <xf numFmtId="4" fontId="2" fillId="0" borderId="34" xfId="0" applyNumberFormat="1" applyFont="1" applyBorder="1" applyAlignment="1" applyProtection="1">
      <alignment horizontal="center" vertical="center"/>
      <protection hidden="1"/>
    </xf>
    <xf numFmtId="4" fontId="2" fillId="0" borderId="35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vertical="center"/>
      <protection hidden="1"/>
    </xf>
    <xf numFmtId="4" fontId="1" fillId="0" borderId="19" xfId="0" applyNumberFormat="1" applyFont="1" applyFill="1" applyBorder="1" applyAlignment="1" applyProtection="1">
      <alignment horizontal="center" vertical="center"/>
      <protection hidden="1"/>
    </xf>
    <xf numFmtId="4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vertical="center"/>
      <protection hidden="1"/>
    </xf>
    <xf numFmtId="0" fontId="1" fillId="0" borderId="38" xfId="0" applyFont="1" applyFill="1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33" borderId="41" xfId="0" applyFont="1" applyFill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4" fontId="3" fillId="0" borderId="43" xfId="0" applyNumberFormat="1" applyFont="1" applyBorder="1" applyAlignment="1" applyProtection="1">
      <alignment horizontal="center" vertical="center"/>
      <protection hidden="1"/>
    </xf>
    <xf numFmtId="10" fontId="1" fillId="0" borderId="24" xfId="0" applyNumberFormat="1" applyFont="1" applyFill="1" applyBorder="1" applyAlignment="1" applyProtection="1">
      <alignment horizontal="center" vertical="center"/>
      <protection hidden="1"/>
    </xf>
    <xf numFmtId="4" fontId="1" fillId="0" borderId="24" xfId="0" applyNumberFormat="1" applyFont="1" applyFill="1" applyBorder="1" applyAlignment="1" applyProtection="1">
      <alignment horizontal="center" vertical="center"/>
      <protection hidden="1"/>
    </xf>
    <xf numFmtId="4" fontId="1" fillId="0" borderId="25" xfId="0" applyNumberFormat="1" applyFont="1" applyFill="1" applyBorder="1" applyAlignment="1" applyProtection="1">
      <alignment horizontal="center" vertical="center"/>
      <protection hidden="1"/>
    </xf>
    <xf numFmtId="10" fontId="1" fillId="0" borderId="19" xfId="0" applyNumberFormat="1" applyFont="1" applyBorder="1" applyAlignment="1" applyProtection="1">
      <alignment horizontal="center" vertical="center"/>
      <protection hidden="1"/>
    </xf>
    <xf numFmtId="10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vertical="center"/>
      <protection hidden="1"/>
    </xf>
    <xf numFmtId="4" fontId="1" fillId="33" borderId="22" xfId="0" applyNumberFormat="1" applyFont="1" applyFill="1" applyBorder="1" applyAlignment="1" applyProtection="1">
      <alignment horizontal="center" vertical="center"/>
      <protection hidden="1"/>
    </xf>
    <xf numFmtId="4" fontId="1" fillId="0" borderId="22" xfId="0" applyNumberFormat="1" applyFont="1" applyBorder="1" applyAlignment="1" applyProtection="1">
      <alignment horizontal="center" vertical="center"/>
      <protection hidden="1"/>
    </xf>
    <xf numFmtId="4" fontId="1" fillId="0" borderId="43" xfId="0" applyNumberFormat="1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vertical="center"/>
      <protection hidden="1"/>
    </xf>
    <xf numFmtId="9" fontId="3" fillId="0" borderId="46" xfId="0" applyNumberFormat="1" applyFont="1" applyBorder="1" applyAlignment="1" applyProtection="1">
      <alignment horizontal="center" vertical="center"/>
      <protection hidden="1"/>
    </xf>
    <xf numFmtId="4" fontId="3" fillId="33" borderId="46" xfId="0" applyNumberFormat="1" applyFont="1" applyFill="1" applyBorder="1" applyAlignment="1" applyProtection="1">
      <alignment horizontal="center" vertical="center"/>
      <protection hidden="1"/>
    </xf>
    <xf numFmtId="4" fontId="3" fillId="0" borderId="46" xfId="0" applyNumberFormat="1" applyFont="1" applyBorder="1" applyAlignment="1" applyProtection="1">
      <alignment horizontal="center" vertical="center"/>
      <protection hidden="1"/>
    </xf>
    <xf numFmtId="4" fontId="3" fillId="0" borderId="47" xfId="0" applyNumberFormat="1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vertical="center"/>
      <protection hidden="1"/>
    </xf>
    <xf numFmtId="10" fontId="1" fillId="0" borderId="24" xfId="0" applyNumberFormat="1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vertical="center"/>
      <protection hidden="1"/>
    </xf>
    <xf numFmtId="9" fontId="3" fillId="0" borderId="2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0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10" fontId="1" fillId="0" borderId="16" xfId="0" applyNumberFormat="1" applyFont="1" applyBorder="1" applyAlignment="1" applyProtection="1">
      <alignment horizontal="center" vertical="center"/>
      <protection hidden="1"/>
    </xf>
    <xf numFmtId="4" fontId="1" fillId="33" borderId="16" xfId="0" applyNumberFormat="1" applyFont="1" applyFill="1" applyBorder="1" applyAlignment="1" applyProtection="1">
      <alignment horizontal="center" vertical="center"/>
      <protection hidden="1"/>
    </xf>
    <xf numFmtId="4" fontId="1" fillId="33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9" fontId="3" fillId="0" borderId="12" xfId="0" applyNumberFormat="1" applyFont="1" applyBorder="1" applyAlignment="1" applyProtection="1">
      <alignment horizontal="center" vertical="center"/>
      <protection hidden="1"/>
    </xf>
    <xf numFmtId="4" fontId="4" fillId="33" borderId="12" xfId="0" applyNumberFormat="1" applyFont="1" applyFill="1" applyBorder="1" applyAlignment="1" applyProtection="1">
      <alignment horizontal="center" vertical="center"/>
      <protection hidden="1"/>
    </xf>
    <xf numFmtId="4" fontId="4" fillId="0" borderId="12" xfId="0" applyNumberFormat="1" applyFont="1" applyBorder="1" applyAlignment="1" applyProtection="1">
      <alignment horizontal="center" vertical="center"/>
      <protection hidden="1"/>
    </xf>
    <xf numFmtId="4" fontId="4" fillId="0" borderId="13" xfId="0" applyNumberFormat="1" applyFont="1" applyBorder="1" applyAlignment="1" applyProtection="1">
      <alignment horizontal="center" vertical="center"/>
      <protection hidden="1"/>
    </xf>
    <xf numFmtId="9" fontId="1" fillId="0" borderId="19" xfId="0" applyNumberFormat="1" applyFont="1" applyFill="1" applyBorder="1" applyAlignment="1" applyProtection="1">
      <alignment horizontal="center" vertical="center"/>
      <protection hidden="1"/>
    </xf>
    <xf numFmtId="9" fontId="1" fillId="0" borderId="19" xfId="0" applyNumberFormat="1" applyFont="1" applyBorder="1" applyAlignment="1" applyProtection="1">
      <alignment horizontal="center" vertical="center"/>
      <protection hidden="1"/>
    </xf>
    <xf numFmtId="9" fontId="1" fillId="0" borderId="3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4" fillId="0" borderId="51" xfId="0" applyNumberFormat="1" applyFont="1" applyBorder="1" applyAlignment="1" applyProtection="1">
      <alignment horizontal="center" vertical="center"/>
      <protection hidden="1"/>
    </xf>
    <xf numFmtId="49" fontId="4" fillId="0" borderId="52" xfId="0" applyNumberFormat="1" applyFont="1" applyBorder="1" applyAlignment="1" applyProtection="1">
      <alignment horizontal="center" vertical="center"/>
      <protection hidden="1"/>
    </xf>
    <xf numFmtId="49" fontId="4" fillId="0" borderId="53" xfId="0" applyNumberFormat="1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49" fontId="2" fillId="0" borderId="56" xfId="0" applyNumberFormat="1" applyFont="1" applyBorder="1" applyAlignment="1" applyProtection="1">
      <alignment horizontal="center" vertical="center" wrapText="1"/>
      <protection hidden="1"/>
    </xf>
    <xf numFmtId="49" fontId="2" fillId="0" borderId="57" xfId="0" applyNumberFormat="1" applyFont="1" applyBorder="1" applyAlignment="1" applyProtection="1">
      <alignment horizontal="center" vertical="center" wrapText="1"/>
      <protection hidden="1"/>
    </xf>
    <xf numFmtId="49" fontId="2" fillId="0" borderId="58" xfId="0" applyNumberFormat="1" applyFont="1" applyBorder="1" applyAlignment="1" applyProtection="1">
      <alignment horizontal="center" vertical="center" wrapText="1"/>
      <protection hidden="1"/>
    </xf>
    <xf numFmtId="49" fontId="2" fillId="0" borderId="59" xfId="0" applyNumberFormat="1" applyFont="1" applyBorder="1" applyAlignment="1" applyProtection="1">
      <alignment horizontal="center" vertical="center" wrapText="1"/>
      <protection hidden="1"/>
    </xf>
    <xf numFmtId="49" fontId="2" fillId="0" borderId="60" xfId="0" applyNumberFormat="1" applyFont="1" applyBorder="1" applyAlignment="1" applyProtection="1">
      <alignment horizontal="center" vertical="center" wrapText="1"/>
      <protection hidden="1"/>
    </xf>
    <xf numFmtId="49" fontId="2" fillId="0" borderId="61" xfId="0" applyNumberFormat="1" applyFont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Border="1" applyAlignment="1" applyProtection="1">
      <alignment horizontal="center" vertical="center" wrapText="1"/>
      <protection hidden="1"/>
    </xf>
    <xf numFmtId="49" fontId="2" fillId="0" borderId="34" xfId="0" applyNumberFormat="1" applyFont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left" vertical="center"/>
      <protection hidden="1"/>
    </xf>
    <xf numFmtId="0" fontId="1" fillId="33" borderId="19" xfId="0" applyFont="1" applyFill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33" borderId="39" xfId="0" applyFont="1" applyFill="1" applyBorder="1" applyAlignment="1" applyProtection="1">
      <alignment horizontal="left" vertical="center"/>
      <protection hidden="1"/>
    </xf>
    <xf numFmtId="0" fontId="1" fillId="33" borderId="31" xfId="0" applyFont="1" applyFill="1" applyBorder="1" applyAlignment="1" applyProtection="1">
      <alignment horizontal="left" vertical="center"/>
      <protection hidden="1"/>
    </xf>
    <xf numFmtId="9" fontId="0" fillId="33" borderId="19" xfId="0" applyNumberFormat="1" applyFont="1" applyFill="1" applyBorder="1" applyAlignment="1" applyProtection="1">
      <alignment horizontal="center" vertical="center"/>
      <protection hidden="1"/>
    </xf>
    <xf numFmtId="9" fontId="0" fillId="33" borderId="31" xfId="0" applyNumberFormat="1" applyFont="1" applyFill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1" fillId="33" borderId="39" xfId="0" applyFont="1" applyFill="1" applyBorder="1" applyAlignment="1" applyProtection="1">
      <alignment horizontal="left" vertical="center" wrapText="1"/>
      <protection hidden="1"/>
    </xf>
    <xf numFmtId="0" fontId="1" fillId="33" borderId="3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4" fontId="1" fillId="33" borderId="19" xfId="0" applyNumberFormat="1" applyFont="1" applyFill="1" applyBorder="1" applyAlignment="1" applyProtection="1">
      <alignment horizontal="center" vertical="center"/>
      <protection hidden="1"/>
    </xf>
    <xf numFmtId="4" fontId="1" fillId="33" borderId="31" xfId="0" applyNumberFormat="1" applyFont="1" applyFill="1" applyBorder="1" applyAlignment="1" applyProtection="1">
      <alignment horizontal="center" vertical="center"/>
      <protection hidden="1"/>
    </xf>
    <xf numFmtId="4" fontId="1" fillId="33" borderId="26" xfId="0" applyNumberFormat="1" applyFont="1" applyFill="1" applyBorder="1" applyAlignment="1" applyProtection="1">
      <alignment horizontal="center" vertical="center"/>
      <protection hidden="1"/>
    </xf>
    <xf numFmtId="4" fontId="1" fillId="33" borderId="33" xfId="0" applyNumberFormat="1" applyFont="1" applyFill="1" applyBorder="1" applyAlignment="1" applyProtection="1">
      <alignment horizontal="center" vertical="center"/>
      <protection hidden="1"/>
    </xf>
    <xf numFmtId="9" fontId="0" fillId="33" borderId="19" xfId="0" applyNumberFormat="1" applyFill="1" applyBorder="1" applyAlignment="1" applyProtection="1">
      <alignment horizontal="center" vertical="center"/>
      <protection hidden="1"/>
    </xf>
    <xf numFmtId="9" fontId="0" fillId="33" borderId="31" xfId="0" applyNumberForma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1.00390625" style="0" customWidth="1"/>
    <col min="2" max="3" width="16.7109375" style="0" customWidth="1"/>
    <col min="4" max="4" width="23.00390625" style="0" customWidth="1"/>
    <col min="5" max="5" width="19.57421875" style="0" customWidth="1"/>
    <col min="7" max="7" width="13.00390625" style="0" customWidth="1"/>
  </cols>
  <sheetData>
    <row r="1" spans="1:8" ht="18.75" thickBot="1">
      <c r="A1" s="8"/>
      <c r="B1" s="8"/>
      <c r="C1" s="8"/>
      <c r="D1" s="8"/>
      <c r="E1" s="8"/>
      <c r="F1" s="1"/>
      <c r="G1" s="1"/>
      <c r="H1" s="1"/>
    </row>
    <row r="2" spans="1:8" ht="18">
      <c r="A2" s="125" t="s">
        <v>37</v>
      </c>
      <c r="B2" s="126"/>
      <c r="C2" s="126"/>
      <c r="D2" s="126"/>
      <c r="E2" s="127"/>
      <c r="F2" s="3"/>
      <c r="G2" s="3"/>
      <c r="H2" s="3"/>
    </row>
    <row r="3" spans="1:8" ht="25.5" customHeight="1" thickBot="1">
      <c r="A3" s="128"/>
      <c r="B3" s="129"/>
      <c r="C3" s="129"/>
      <c r="D3" s="129"/>
      <c r="E3" s="130"/>
      <c r="F3" s="3"/>
      <c r="G3" s="3"/>
      <c r="H3" s="3"/>
    </row>
    <row r="4" spans="1:8" ht="18">
      <c r="A4" s="8"/>
      <c r="B4" s="8"/>
      <c r="C4" s="8"/>
      <c r="D4" s="8"/>
      <c r="E4" s="8"/>
      <c r="F4" s="1"/>
      <c r="G4" s="1"/>
      <c r="H4" s="1"/>
    </row>
    <row r="5" spans="1:8" ht="18.75" thickBot="1">
      <c r="A5" s="8"/>
      <c r="B5" s="8"/>
      <c r="C5" s="8"/>
      <c r="D5" s="8"/>
      <c r="E5" s="8"/>
      <c r="F5" s="1"/>
      <c r="G5" s="1"/>
      <c r="H5" s="1"/>
    </row>
    <row r="6" spans="1:8" ht="18">
      <c r="A6" s="131" t="s">
        <v>0</v>
      </c>
      <c r="B6" s="133" t="s">
        <v>1</v>
      </c>
      <c r="C6" s="133" t="s">
        <v>2</v>
      </c>
      <c r="D6" s="133" t="s">
        <v>35</v>
      </c>
      <c r="E6" s="135" t="s">
        <v>36</v>
      </c>
      <c r="F6" s="1"/>
      <c r="G6" s="1"/>
      <c r="H6" s="1"/>
    </row>
    <row r="7" spans="1:8" ht="34.5" customHeight="1" thickBot="1">
      <c r="A7" s="132"/>
      <c r="B7" s="134"/>
      <c r="C7" s="134"/>
      <c r="D7" s="134"/>
      <c r="E7" s="136"/>
      <c r="F7" s="1"/>
      <c r="H7" s="1"/>
    </row>
    <row r="8" spans="1:8" ht="23.25" customHeight="1">
      <c r="A8" s="9" t="s">
        <v>3</v>
      </c>
      <c r="B8" s="10">
        <v>156</v>
      </c>
      <c r="C8" s="11">
        <v>1576.89</v>
      </c>
      <c r="D8" s="11">
        <v>77.36</v>
      </c>
      <c r="E8" s="54">
        <f aca="true" t="shared" si="0" ref="E8:E15">D8+C8</f>
        <v>1654.25</v>
      </c>
      <c r="F8" s="1"/>
      <c r="G8" s="56"/>
      <c r="H8" s="1"/>
    </row>
    <row r="9" spans="1:8" ht="23.25" customHeight="1">
      <c r="A9" s="12">
        <v>1</v>
      </c>
      <c r="B9" s="13">
        <v>146</v>
      </c>
      <c r="C9" s="14">
        <v>1481.6</v>
      </c>
      <c r="D9" s="14">
        <v>72.39</v>
      </c>
      <c r="E9" s="55">
        <f t="shared" si="0"/>
        <v>1553.99</v>
      </c>
      <c r="F9" s="1"/>
      <c r="G9" s="56"/>
      <c r="H9" s="1"/>
    </row>
    <row r="10" spans="1:8" ht="23.25" customHeight="1">
      <c r="A10" s="12">
        <v>2</v>
      </c>
      <c r="B10" s="13">
        <v>134</v>
      </c>
      <c r="C10" s="14">
        <v>1361.54</v>
      </c>
      <c r="D10" s="14">
        <v>66.45</v>
      </c>
      <c r="E10" s="55">
        <f t="shared" si="0"/>
        <v>1427.99</v>
      </c>
      <c r="F10" s="1"/>
      <c r="G10" s="56"/>
      <c r="H10" s="1"/>
    </row>
    <row r="11" spans="1:8" ht="23.25" customHeight="1">
      <c r="A11" s="12" t="s">
        <v>4</v>
      </c>
      <c r="B11" s="13">
        <v>121</v>
      </c>
      <c r="C11" s="14">
        <v>1229.37</v>
      </c>
      <c r="D11" s="14">
        <v>60</v>
      </c>
      <c r="E11" s="55">
        <f t="shared" si="0"/>
        <v>1289.37</v>
      </c>
      <c r="F11" s="1"/>
      <c r="G11" s="56"/>
      <c r="H11" s="1"/>
    </row>
    <row r="12" spans="1:8" ht="23.25" customHeight="1">
      <c r="A12" s="12">
        <v>3</v>
      </c>
      <c r="B12" s="13">
        <v>118</v>
      </c>
      <c r="C12" s="14">
        <v>1196.61</v>
      </c>
      <c r="D12" s="14">
        <v>58.51</v>
      </c>
      <c r="E12" s="55">
        <f t="shared" si="0"/>
        <v>1255.12</v>
      </c>
      <c r="F12" s="1"/>
      <c r="G12" s="56"/>
      <c r="H12" s="1"/>
    </row>
    <row r="13" spans="1:8" ht="23.25" customHeight="1">
      <c r="A13" s="12">
        <v>4</v>
      </c>
      <c r="B13" s="13">
        <v>112</v>
      </c>
      <c r="C13" s="14">
        <v>1138.28</v>
      </c>
      <c r="D13" s="14">
        <v>55.53</v>
      </c>
      <c r="E13" s="55">
        <f t="shared" si="0"/>
        <v>1193.81</v>
      </c>
      <c r="F13" s="1"/>
      <c r="G13" s="56"/>
      <c r="H13" s="1"/>
    </row>
    <row r="14" spans="1:8" ht="23.25" customHeight="1">
      <c r="A14" s="12">
        <v>5</v>
      </c>
      <c r="B14" s="13">
        <v>107</v>
      </c>
      <c r="C14" s="14">
        <v>1085.43</v>
      </c>
      <c r="D14" s="14">
        <v>53.06</v>
      </c>
      <c r="E14" s="55">
        <f t="shared" si="0"/>
        <v>1138.49</v>
      </c>
      <c r="F14" s="1"/>
      <c r="G14" s="56"/>
      <c r="H14" s="1"/>
    </row>
    <row r="15" spans="1:8" ht="23.25" customHeight="1" thickBot="1">
      <c r="A15" s="4">
        <v>6</v>
      </c>
      <c r="B15" s="2">
        <v>100</v>
      </c>
      <c r="C15" s="5">
        <v>1013.3</v>
      </c>
      <c r="D15" s="5">
        <v>49.59</v>
      </c>
      <c r="E15" s="6">
        <f t="shared" si="0"/>
        <v>1062.8899999999999</v>
      </c>
      <c r="F15" s="1"/>
      <c r="G15" s="56"/>
      <c r="H15" s="1"/>
    </row>
    <row r="16" spans="1:8" ht="18">
      <c r="A16" s="1"/>
      <c r="B16" s="1"/>
      <c r="C16" s="1"/>
      <c r="D16" s="1"/>
      <c r="E16" s="1"/>
      <c r="F16" s="1"/>
      <c r="G16" s="1"/>
      <c r="H16" s="1"/>
    </row>
  </sheetData>
  <sheetProtection/>
  <mergeCells count="6">
    <mergeCell ref="A2:E3"/>
    <mergeCell ref="A6:A7"/>
    <mergeCell ref="B6:B7"/>
    <mergeCell ref="C6:C7"/>
    <mergeCell ref="D6:D7"/>
    <mergeCell ref="E6:E7"/>
  </mergeCells>
  <printOptions horizontalCentered="1"/>
  <pageMargins left="0.7874015748031497" right="0.7874015748031497" top="2.0078740157480315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88" zoomScaleNormal="88" zoomScalePageLayoutView="0" workbookViewId="0" topLeftCell="A1">
      <selection activeCell="A3" sqref="A3:J3"/>
    </sheetView>
  </sheetViews>
  <sheetFormatPr defaultColWidth="8.8515625" defaultRowHeight="12.75"/>
  <cols>
    <col min="1" max="1" width="35.8515625" style="57" customWidth="1"/>
    <col min="2" max="2" width="10.8515625" style="57" customWidth="1"/>
    <col min="3" max="10" width="12.7109375" style="57" customWidth="1"/>
    <col min="11" max="16384" width="8.8515625" style="57" customWidth="1"/>
  </cols>
  <sheetData>
    <row r="1" spans="1:10" ht="47.25" customHeight="1" thickBot="1">
      <c r="A1" s="120" t="str">
        <f>conglobato!A2</f>
        <v>Minimo conglobato settore Merci, logistica e Spedizioni                                       dal  01 settembre 2005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8" customHeight="1" thickBot="1">
      <c r="A3" s="119" t="s">
        <v>40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8" customHeight="1" thickBot="1" thickTop="1">
      <c r="A4" s="101"/>
      <c r="B4" s="123" t="s">
        <v>32</v>
      </c>
      <c r="C4" s="59" t="s">
        <v>3</v>
      </c>
      <c r="D4" s="49">
        <v>1</v>
      </c>
      <c r="E4" s="59">
        <v>2</v>
      </c>
      <c r="F4" s="49" t="s">
        <v>4</v>
      </c>
      <c r="G4" s="59">
        <v>3</v>
      </c>
      <c r="H4" s="49">
        <v>4</v>
      </c>
      <c r="I4" s="59">
        <v>5</v>
      </c>
      <c r="J4" s="50">
        <v>6</v>
      </c>
    </row>
    <row r="5" spans="1:10" ht="18" customHeight="1" thickBot="1" thickTop="1">
      <c r="A5" s="60" t="s">
        <v>2</v>
      </c>
      <c r="B5" s="124"/>
      <c r="C5" s="15">
        <f>conglobato!E8</f>
        <v>1654.25</v>
      </c>
      <c r="D5" s="16">
        <f>conglobato!E9</f>
        <v>1553.99</v>
      </c>
      <c r="E5" s="15">
        <f>conglobato!E10</f>
        <v>1427.99</v>
      </c>
      <c r="F5" s="16">
        <f>conglobato!E11</f>
        <v>1289.37</v>
      </c>
      <c r="G5" s="15">
        <f>conglobato!E12</f>
        <v>1255.12</v>
      </c>
      <c r="H5" s="16">
        <f>conglobato!E13</f>
        <v>1193.81</v>
      </c>
      <c r="I5" s="15">
        <f>conglobato!E14</f>
        <v>1138.49</v>
      </c>
      <c r="J5" s="17">
        <f>conglobato!E15</f>
        <v>1062.8899999999999</v>
      </c>
    </row>
    <row r="6" spans="1:10" ht="18" customHeight="1">
      <c r="A6" s="61" t="s">
        <v>6</v>
      </c>
      <c r="B6" s="111">
        <v>0.4</v>
      </c>
      <c r="C6" s="25">
        <f>C5*B6</f>
        <v>661.7</v>
      </c>
      <c r="D6" s="62">
        <f>D5*B6</f>
        <v>621.596</v>
      </c>
      <c r="E6" s="25">
        <f>E5*B6</f>
        <v>571.196</v>
      </c>
      <c r="F6" s="62">
        <f>F5*B6</f>
        <v>515.7479999999999</v>
      </c>
      <c r="G6" s="25">
        <f>G5*B6</f>
        <v>502.048</v>
      </c>
      <c r="H6" s="62">
        <f>H5*B6</f>
        <v>477.524</v>
      </c>
      <c r="I6" s="25">
        <f>I5*B6</f>
        <v>455.396</v>
      </c>
      <c r="J6" s="63">
        <f>J5*B6</f>
        <v>425.15599999999995</v>
      </c>
    </row>
    <row r="7" spans="1:10" ht="18" customHeight="1">
      <c r="A7" s="64" t="s">
        <v>7</v>
      </c>
      <c r="B7" s="112">
        <v>0.4</v>
      </c>
      <c r="C7" s="25">
        <f>(C5-10.33)*B7</f>
        <v>657.5680000000001</v>
      </c>
      <c r="D7" s="26">
        <f>(D5-10.33)*B7</f>
        <v>617.464</v>
      </c>
      <c r="E7" s="25">
        <f>(E5-10.33)*B7</f>
        <v>567.0640000000001</v>
      </c>
      <c r="F7" s="26">
        <f>(F5-10.33)*B7</f>
        <v>511.616</v>
      </c>
      <c r="G7" s="25">
        <f>(G5-10.33)*B7</f>
        <v>497.916</v>
      </c>
      <c r="H7" s="26">
        <f>(H5-10.33)*B7</f>
        <v>473.39200000000005</v>
      </c>
      <c r="I7" s="25">
        <f>(I5-10.33)*B7</f>
        <v>451.26400000000007</v>
      </c>
      <c r="J7" s="27">
        <f>(J5-10.33)*B8</f>
        <v>421.024</v>
      </c>
    </row>
    <row r="8" spans="1:10" ht="18" customHeight="1">
      <c r="A8" s="65" t="s">
        <v>8</v>
      </c>
      <c r="B8" s="111">
        <f>B6</f>
        <v>0.4</v>
      </c>
      <c r="C8" s="25">
        <f>C5*B8</f>
        <v>661.7</v>
      </c>
      <c r="D8" s="62">
        <f>D5*B8</f>
        <v>621.596</v>
      </c>
      <c r="E8" s="25">
        <f>E5*B8</f>
        <v>571.196</v>
      </c>
      <c r="F8" s="62">
        <f>F5*B8</f>
        <v>515.7479999999999</v>
      </c>
      <c r="G8" s="25">
        <f>G5*B8</f>
        <v>502.048</v>
      </c>
      <c r="H8" s="62">
        <f>H5*B8</f>
        <v>477.524</v>
      </c>
      <c r="I8" s="25">
        <f>I5*B8</f>
        <v>455.396</v>
      </c>
      <c r="J8" s="63">
        <f>J5*B8</f>
        <v>425.15599999999995</v>
      </c>
    </row>
    <row r="9" spans="1:10" ht="18" customHeight="1">
      <c r="A9" s="64" t="s">
        <v>9</v>
      </c>
      <c r="B9" s="112">
        <f>B6</f>
        <v>0.4</v>
      </c>
      <c r="C9" s="25">
        <f>C5*B19*B9</f>
        <v>62.993840000000006</v>
      </c>
      <c r="D9" s="26">
        <f>D5*B19*B9</f>
        <v>59.17593920000001</v>
      </c>
      <c r="E9" s="25">
        <f>E5*B19*B9</f>
        <v>54.3778592</v>
      </c>
      <c r="F9" s="26">
        <f>F5*B19*B9</f>
        <v>49.0992096</v>
      </c>
      <c r="G9" s="25">
        <f>G5*B19*B9</f>
        <v>47.7949696</v>
      </c>
      <c r="H9" s="26">
        <f>H5*B19*B9</f>
        <v>45.460284800000004</v>
      </c>
      <c r="I9" s="25">
        <f>I5*B19*B9</f>
        <v>43.35369920000001</v>
      </c>
      <c r="J9" s="27">
        <f>J5*B19*B9</f>
        <v>40.4748512</v>
      </c>
    </row>
    <row r="10" spans="1:10" ht="18" customHeight="1" thickBot="1">
      <c r="A10" s="66" t="s">
        <v>13</v>
      </c>
      <c r="B10" s="113">
        <f>B6</f>
        <v>0.4</v>
      </c>
      <c r="C10" s="52">
        <f>C5*8.64/100*B10</f>
        <v>57.170880000000004</v>
      </c>
      <c r="D10" s="52">
        <f>D5*8.64/100*B10</f>
        <v>53.705894400000005</v>
      </c>
      <c r="E10" s="52">
        <f>E5*8.64/100*B10</f>
        <v>49.35133440000001</v>
      </c>
      <c r="F10" s="52">
        <f>F5*8.64/100*B10</f>
        <v>44.560627200000006</v>
      </c>
      <c r="G10" s="52">
        <f>G5*8.64/100*B10</f>
        <v>43.376947200000004</v>
      </c>
      <c r="H10" s="52">
        <f>H5*8.64/100*B10</f>
        <v>41.25807360000001</v>
      </c>
      <c r="I10" s="52">
        <f>I5*8.64/100*B10</f>
        <v>39.34621440000001</v>
      </c>
      <c r="J10" s="52">
        <f>J5*8.64/100*B10</f>
        <v>36.7334784</v>
      </c>
    </row>
    <row r="11" spans="1:10" ht="18" customHeight="1" thickTop="1">
      <c r="A11" s="58"/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18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8" customHeight="1" thickBot="1">
      <c r="A13" s="119" t="s">
        <v>39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18" customHeight="1" thickBot="1" thickTop="1">
      <c r="A14" s="67"/>
      <c r="B14" s="68" t="s">
        <v>14</v>
      </c>
      <c r="C14" s="69" t="s">
        <v>3</v>
      </c>
      <c r="D14" s="70">
        <v>1</v>
      </c>
      <c r="E14" s="69">
        <v>2</v>
      </c>
      <c r="F14" s="70" t="s">
        <v>4</v>
      </c>
      <c r="G14" s="69">
        <v>3</v>
      </c>
      <c r="H14" s="70">
        <v>4</v>
      </c>
      <c r="I14" s="69">
        <v>5</v>
      </c>
      <c r="J14" s="71">
        <v>6</v>
      </c>
    </row>
    <row r="15" spans="1:10" ht="18" customHeight="1" thickBot="1" thickTop="1">
      <c r="A15" s="72" t="s">
        <v>5</v>
      </c>
      <c r="B15" s="73">
        <v>22</v>
      </c>
      <c r="C15" s="19">
        <f>C5/B15</f>
        <v>75.19318181818181</v>
      </c>
      <c r="D15" s="20">
        <f>D5/B15</f>
        <v>70.6359090909091</v>
      </c>
      <c r="E15" s="19">
        <f>E5/B15</f>
        <v>64.90863636363636</v>
      </c>
      <c r="F15" s="20">
        <f>F5/B15</f>
        <v>58.60772727272727</v>
      </c>
      <c r="G15" s="19">
        <f>G5/B15</f>
        <v>57.05090909090909</v>
      </c>
      <c r="H15" s="20">
        <f>H5/B15</f>
        <v>54.2640909090909</v>
      </c>
      <c r="I15" s="19">
        <f>I5/B15</f>
        <v>51.749545454545455</v>
      </c>
      <c r="J15" s="74">
        <f>J5/B15</f>
        <v>48.31318181818181</v>
      </c>
    </row>
    <row r="16" spans="1:10" ht="18" customHeight="1">
      <c r="A16" s="61" t="s">
        <v>6</v>
      </c>
      <c r="B16" s="75">
        <v>0.0833</v>
      </c>
      <c r="C16" s="22">
        <f>C5/B15*B16</f>
        <v>6.263592045454545</v>
      </c>
      <c r="D16" s="76">
        <f>D5/B15*B16</f>
        <v>5.883971227272728</v>
      </c>
      <c r="E16" s="22">
        <f>E5/B15*B16</f>
        <v>5.406889409090909</v>
      </c>
      <c r="F16" s="76">
        <f>F5/B15*B16</f>
        <v>4.882023681818182</v>
      </c>
      <c r="G16" s="22">
        <f>G5/B15*B16</f>
        <v>4.752340727272727</v>
      </c>
      <c r="H16" s="76">
        <f>H5/B15*B16</f>
        <v>4.520198772727272</v>
      </c>
      <c r="I16" s="22">
        <f>I5/B15*B16</f>
        <v>4.310737136363636</v>
      </c>
      <c r="J16" s="77">
        <f>J5/B15*B16</f>
        <v>4.024488045454545</v>
      </c>
    </row>
    <row r="17" spans="1:10" ht="18" customHeight="1">
      <c r="A17" s="64" t="s">
        <v>7</v>
      </c>
      <c r="B17" s="78">
        <v>0.0833</v>
      </c>
      <c r="C17" s="25">
        <f>(C5-10.33)/B15*B17</f>
        <v>6.22447890909091</v>
      </c>
      <c r="D17" s="26">
        <f>(D5-10.33)/B15*B17</f>
        <v>5.844858090909091</v>
      </c>
      <c r="E17" s="25">
        <f>(E5-10.33)/B15*B17</f>
        <v>5.367776272727273</v>
      </c>
      <c r="F17" s="26">
        <f>(F5-10.33)/B15*B17</f>
        <v>4.842910545454545</v>
      </c>
      <c r="G17" s="25">
        <f>(G5-10.33)/B15*B17</f>
        <v>4.71322759090909</v>
      </c>
      <c r="H17" s="26">
        <f>(H5-10.33)/B15*B16</f>
        <v>4.481085636363637</v>
      </c>
      <c r="I17" s="25">
        <f>(I5-10.33)/B15*B17</f>
        <v>4.271624</v>
      </c>
      <c r="J17" s="27">
        <f>(J5-10.33)/B15*B17</f>
        <v>3.985374909090909</v>
      </c>
    </row>
    <row r="18" spans="1:10" ht="18" customHeight="1">
      <c r="A18" s="65" t="s">
        <v>8</v>
      </c>
      <c r="B18" s="79">
        <v>0.0833</v>
      </c>
      <c r="C18" s="25">
        <f>C5/B15*B18</f>
        <v>6.263592045454545</v>
      </c>
      <c r="D18" s="62">
        <f>D5/B15*B18</f>
        <v>5.883971227272728</v>
      </c>
      <c r="E18" s="25">
        <f>E5/B15*B18</f>
        <v>5.406889409090909</v>
      </c>
      <c r="F18" s="62">
        <f>F5/B15*B18</f>
        <v>4.882023681818182</v>
      </c>
      <c r="G18" s="25">
        <f>G5/B15*B18</f>
        <v>4.752340727272727</v>
      </c>
      <c r="H18" s="62">
        <f>H5/B15*B18</f>
        <v>4.520198772727272</v>
      </c>
      <c r="I18" s="25">
        <f>I5/B15*B18</f>
        <v>4.310737136363636</v>
      </c>
      <c r="J18" s="63">
        <f>J5/B15*B18</f>
        <v>4.024488045454545</v>
      </c>
    </row>
    <row r="19" spans="1:10" ht="18" customHeight="1" thickBot="1">
      <c r="A19" s="64" t="s">
        <v>9</v>
      </c>
      <c r="B19" s="78">
        <v>0.0952</v>
      </c>
      <c r="C19" s="25">
        <f>C5/B15*B19</f>
        <v>7.158390909090909</v>
      </c>
      <c r="D19" s="26">
        <f>D5/B15*B19</f>
        <v>6.724538545454546</v>
      </c>
      <c r="E19" s="25">
        <f>E5/B15*B19</f>
        <v>6.179302181818182</v>
      </c>
      <c r="F19" s="26">
        <f>F5/B15*B19</f>
        <v>5.579455636363636</v>
      </c>
      <c r="G19" s="25">
        <f>G5/B15*B19</f>
        <v>5.431246545454545</v>
      </c>
      <c r="H19" s="26">
        <f>H5/B15*B19</f>
        <v>5.165941454545455</v>
      </c>
      <c r="I19" s="25">
        <f>I5/B15*B19</f>
        <v>4.926556727272728</v>
      </c>
      <c r="J19" s="27">
        <f>J5/B15*B19</f>
        <v>4.599414909090909</v>
      </c>
    </row>
    <row r="20" spans="1:10" ht="18" customHeight="1" thickBot="1">
      <c r="A20" s="80" t="s">
        <v>10</v>
      </c>
      <c r="B20" s="73"/>
      <c r="C20" s="81">
        <f aca="true" t="shared" si="0" ref="C20:J20">SUM(C16:C19)</f>
        <v>25.91005390909091</v>
      </c>
      <c r="D20" s="82">
        <f t="shared" si="0"/>
        <v>24.337339090909094</v>
      </c>
      <c r="E20" s="81">
        <f t="shared" si="0"/>
        <v>22.360857272727273</v>
      </c>
      <c r="F20" s="82">
        <f t="shared" si="0"/>
        <v>20.186413545454545</v>
      </c>
      <c r="G20" s="81">
        <f t="shared" si="0"/>
        <v>19.64915559090909</v>
      </c>
      <c r="H20" s="82">
        <f t="shared" si="0"/>
        <v>18.687424636363634</v>
      </c>
      <c r="I20" s="81">
        <f t="shared" si="0"/>
        <v>17.819655</v>
      </c>
      <c r="J20" s="83">
        <f t="shared" si="0"/>
        <v>16.633765909090908</v>
      </c>
    </row>
    <row r="21" spans="1:10" ht="18" customHeight="1" thickBot="1">
      <c r="A21" s="84" t="s">
        <v>11</v>
      </c>
      <c r="B21" s="85">
        <f>+B6</f>
        <v>0.4</v>
      </c>
      <c r="C21" s="86">
        <f>C20*B21</f>
        <v>10.364021563636364</v>
      </c>
      <c r="D21" s="87">
        <f>D20*B21</f>
        <v>9.734935636363637</v>
      </c>
      <c r="E21" s="86">
        <f>E20*B21</f>
        <v>8.94434290909091</v>
      </c>
      <c r="F21" s="87">
        <f>F20*B21</f>
        <v>8.074565418181818</v>
      </c>
      <c r="G21" s="86">
        <f>G20*B21</f>
        <v>7.859662236363636</v>
      </c>
      <c r="H21" s="87">
        <f>H20*B21</f>
        <v>7.474969854545454</v>
      </c>
      <c r="I21" s="86">
        <f>I20*B21</f>
        <v>7.127862</v>
      </c>
      <c r="J21" s="88">
        <f>J20*B21</f>
        <v>6.653506363636364</v>
      </c>
    </row>
    <row r="22" spans="1:10" ht="27" customHeight="1" thickBot="1" thickTop="1">
      <c r="A22" s="89" t="s">
        <v>12</v>
      </c>
      <c r="B22" s="90"/>
      <c r="C22" s="33">
        <f aca="true" t="shared" si="1" ref="C22:J22">C15+C21</f>
        <v>85.55720338181817</v>
      </c>
      <c r="D22" s="32">
        <f t="shared" si="1"/>
        <v>80.37084472727273</v>
      </c>
      <c r="E22" s="33">
        <f t="shared" si="1"/>
        <v>73.85297927272727</v>
      </c>
      <c r="F22" s="32">
        <f t="shared" si="1"/>
        <v>66.68229269090908</v>
      </c>
      <c r="G22" s="33">
        <f t="shared" si="1"/>
        <v>64.91057132727272</v>
      </c>
      <c r="H22" s="32">
        <f t="shared" si="1"/>
        <v>61.73906076363636</v>
      </c>
      <c r="I22" s="33">
        <f t="shared" si="1"/>
        <v>58.877407454545455</v>
      </c>
      <c r="J22" s="34">
        <f t="shared" si="1"/>
        <v>54.96668818181817</v>
      </c>
    </row>
    <row r="23" ht="18" customHeight="1" thickBot="1" thickTop="1"/>
    <row r="24" spans="1:10" ht="18" customHeight="1">
      <c r="A24" s="102" t="s">
        <v>13</v>
      </c>
      <c r="B24" s="103">
        <v>0.0864</v>
      </c>
      <c r="C24" s="104">
        <f aca="true" t="shared" si="2" ref="C24:J24">C15*$B24</f>
        <v>6.496690909090909</v>
      </c>
      <c r="D24" s="104">
        <f t="shared" si="2"/>
        <v>6.102942545454546</v>
      </c>
      <c r="E24" s="104">
        <f t="shared" si="2"/>
        <v>5.608106181818182</v>
      </c>
      <c r="F24" s="104">
        <f t="shared" si="2"/>
        <v>5.063707636363636</v>
      </c>
      <c r="G24" s="104">
        <f t="shared" si="2"/>
        <v>4.929198545454545</v>
      </c>
      <c r="H24" s="104">
        <f t="shared" si="2"/>
        <v>4.688417454545454</v>
      </c>
      <c r="I24" s="104">
        <f t="shared" si="2"/>
        <v>4.471160727272728</v>
      </c>
      <c r="J24" s="105">
        <f t="shared" si="2"/>
        <v>4.174258909090908</v>
      </c>
    </row>
    <row r="25" spans="1:10" ht="18" customHeight="1" thickBot="1">
      <c r="A25" s="106" t="s">
        <v>34</v>
      </c>
      <c r="B25" s="107">
        <f>+B21</f>
        <v>0.4</v>
      </c>
      <c r="C25" s="108">
        <f>C24*B25</f>
        <v>2.598676363636364</v>
      </c>
      <c r="D25" s="109">
        <f>D24*B25</f>
        <v>2.4411770181818184</v>
      </c>
      <c r="E25" s="108">
        <f>E24*B25</f>
        <v>2.243242472727273</v>
      </c>
      <c r="F25" s="109">
        <f>F24*B25</f>
        <v>2.0254830545454547</v>
      </c>
      <c r="G25" s="108">
        <f>G24*B25</f>
        <v>1.971679418181818</v>
      </c>
      <c r="H25" s="109">
        <f>H24*B25</f>
        <v>1.8753669818181817</v>
      </c>
      <c r="I25" s="108">
        <f>I24*B25</f>
        <v>1.788464290909091</v>
      </c>
      <c r="J25" s="110">
        <f>J24*B25</f>
        <v>1.6697035636363635</v>
      </c>
    </row>
    <row r="26" spans="1:10" ht="18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2" ht="18" customHeight="1" thickBot="1">
      <c r="A28" s="119" t="s">
        <v>38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93"/>
      <c r="L28" s="93"/>
    </row>
    <row r="29" spans="1:10" ht="18" customHeight="1" thickBot="1" thickTop="1">
      <c r="A29" s="67"/>
      <c r="B29" s="94" t="s">
        <v>14</v>
      </c>
      <c r="C29" s="69" t="s">
        <v>3</v>
      </c>
      <c r="D29" s="70">
        <v>1</v>
      </c>
      <c r="E29" s="69">
        <v>2</v>
      </c>
      <c r="F29" s="70" t="s">
        <v>4</v>
      </c>
      <c r="G29" s="69">
        <v>3</v>
      </c>
      <c r="H29" s="70">
        <v>4</v>
      </c>
      <c r="I29" s="69">
        <v>5</v>
      </c>
      <c r="J29" s="71">
        <v>6</v>
      </c>
    </row>
    <row r="30" spans="1:16" ht="18" customHeight="1" thickBot="1" thickTop="1">
      <c r="A30" s="72" t="s">
        <v>28</v>
      </c>
      <c r="B30" s="73">
        <v>168</v>
      </c>
      <c r="C30" s="19">
        <f>C5/B30</f>
        <v>9.84672619047619</v>
      </c>
      <c r="D30" s="20">
        <f>D5/B30</f>
        <v>9.249940476190476</v>
      </c>
      <c r="E30" s="19">
        <f>E5/B30</f>
        <v>8.499940476190476</v>
      </c>
      <c r="F30" s="20">
        <f>F5/B30</f>
        <v>7.674821428571428</v>
      </c>
      <c r="G30" s="19">
        <f>G5/B30</f>
        <v>7.47095238095238</v>
      </c>
      <c r="H30" s="20">
        <f>H5/B30</f>
        <v>7.106011904761904</v>
      </c>
      <c r="I30" s="19">
        <f>I5/B30</f>
        <v>6.77672619047619</v>
      </c>
      <c r="J30" s="21">
        <f>J5/B30</f>
        <v>6.326726190476189</v>
      </c>
      <c r="K30" s="91"/>
      <c r="L30" s="91"/>
      <c r="M30" s="91"/>
      <c r="N30" s="91"/>
      <c r="O30" s="91"/>
      <c r="P30" s="91"/>
    </row>
    <row r="31" spans="1:16" ht="18" customHeight="1">
      <c r="A31" s="95" t="s">
        <v>6</v>
      </c>
      <c r="B31" s="96">
        <v>0.0833</v>
      </c>
      <c r="C31" s="22">
        <f>C30*B32</f>
        <v>0.8202322916666666</v>
      </c>
      <c r="D31" s="23">
        <f>D30*B31</f>
        <v>0.7705200416666667</v>
      </c>
      <c r="E31" s="22">
        <f>E30*B31</f>
        <v>0.7080450416666666</v>
      </c>
      <c r="F31" s="23">
        <f>F30*B31</f>
        <v>0.639312625</v>
      </c>
      <c r="G31" s="22">
        <f>G30*B31</f>
        <v>0.6223303333333333</v>
      </c>
      <c r="H31" s="23">
        <f>H30*B31</f>
        <v>0.5919307916666666</v>
      </c>
      <c r="I31" s="22">
        <f>I30*B31</f>
        <v>0.5645012916666666</v>
      </c>
      <c r="J31" s="24">
        <f>J30*B31</f>
        <v>0.5270162916666665</v>
      </c>
      <c r="K31" s="91"/>
      <c r="L31" s="91"/>
      <c r="M31" s="91"/>
      <c r="N31" s="91"/>
      <c r="O31" s="91"/>
      <c r="P31" s="91"/>
    </row>
    <row r="32" spans="1:16" ht="18" customHeight="1">
      <c r="A32" s="64" t="s">
        <v>7</v>
      </c>
      <c r="B32" s="78">
        <v>0.0833</v>
      </c>
      <c r="C32" s="25">
        <f>(C5-10.33)/B30*B32</f>
        <v>0.8151103333333334</v>
      </c>
      <c r="D32" s="26">
        <f>(D5-10.33)/B30*B32</f>
        <v>0.7653980833333333</v>
      </c>
      <c r="E32" s="25">
        <f>(E5-10.33)/B30*B32</f>
        <v>0.7029230833333333</v>
      </c>
      <c r="F32" s="26">
        <f>(F5-10.33)/B30*B32</f>
        <v>0.6341906666666667</v>
      </c>
      <c r="G32" s="25">
        <f>(G5-10.33)/B30*B32</f>
        <v>0.617208375</v>
      </c>
      <c r="H32" s="26">
        <f>(H5-10.33)/B30*B32</f>
        <v>0.5868088333333333</v>
      </c>
      <c r="I32" s="25">
        <f>(I5-10.33)/B30*B32</f>
        <v>0.5593793333333333</v>
      </c>
      <c r="J32" s="27">
        <f>(J5-10.33)/B30*B32</f>
        <v>0.5218943333333332</v>
      </c>
      <c r="K32" s="91"/>
      <c r="L32" s="91"/>
      <c r="M32" s="91"/>
      <c r="N32" s="91"/>
      <c r="O32" s="91"/>
      <c r="P32" s="91"/>
    </row>
    <row r="33" spans="1:16" ht="18" customHeight="1">
      <c r="A33" s="64" t="s">
        <v>8</v>
      </c>
      <c r="B33" s="78">
        <v>0.0833</v>
      </c>
      <c r="C33" s="25">
        <f>C30*B33</f>
        <v>0.8202322916666666</v>
      </c>
      <c r="D33" s="26">
        <f>D30*B33</f>
        <v>0.7705200416666667</v>
      </c>
      <c r="E33" s="25">
        <f>E30*B33</f>
        <v>0.7080450416666666</v>
      </c>
      <c r="F33" s="26">
        <f>F30*B33</f>
        <v>0.639312625</v>
      </c>
      <c r="G33" s="25">
        <f>G30*B33</f>
        <v>0.6223303333333333</v>
      </c>
      <c r="H33" s="26">
        <f>H30*B33</f>
        <v>0.5919307916666666</v>
      </c>
      <c r="I33" s="25">
        <f>I30*B33</f>
        <v>0.5645012916666666</v>
      </c>
      <c r="J33" s="27">
        <f>J30*B33</f>
        <v>0.5270162916666665</v>
      </c>
      <c r="K33" s="91"/>
      <c r="L33" s="91"/>
      <c r="M33" s="91"/>
      <c r="N33" s="91"/>
      <c r="O33" s="91"/>
      <c r="P33" s="91"/>
    </row>
    <row r="34" spans="1:16" ht="18" customHeight="1">
      <c r="A34" s="64" t="s">
        <v>9</v>
      </c>
      <c r="B34" s="78">
        <v>0.0952</v>
      </c>
      <c r="C34" s="25">
        <f>C30*B34</f>
        <v>0.9374083333333333</v>
      </c>
      <c r="D34" s="26">
        <f>D30*B34</f>
        <v>0.8805943333333334</v>
      </c>
      <c r="E34" s="25">
        <f>E30*B34</f>
        <v>0.8091943333333333</v>
      </c>
      <c r="F34" s="26">
        <f>F30*B34</f>
        <v>0.7306429999999999</v>
      </c>
      <c r="G34" s="25">
        <f>G30*B34</f>
        <v>0.7112346666666667</v>
      </c>
      <c r="H34" s="26">
        <f>H30*B34</f>
        <v>0.6764923333333334</v>
      </c>
      <c r="I34" s="25">
        <f>I30*B34</f>
        <v>0.6451443333333333</v>
      </c>
      <c r="J34" s="27">
        <f>J30*B34</f>
        <v>0.6023043333333332</v>
      </c>
      <c r="K34" s="91"/>
      <c r="L34" s="91"/>
      <c r="M34" s="91"/>
      <c r="N34" s="91"/>
      <c r="O34" s="91"/>
      <c r="P34" s="91"/>
    </row>
    <row r="35" spans="1:16" ht="18" customHeight="1">
      <c r="A35" s="64" t="s">
        <v>10</v>
      </c>
      <c r="B35" s="40"/>
      <c r="C35" s="25">
        <f aca="true" t="shared" si="3" ref="C35:J35">SUM(C31:C34)</f>
        <v>3.39298325</v>
      </c>
      <c r="D35" s="26">
        <f t="shared" si="3"/>
        <v>3.1870324999999995</v>
      </c>
      <c r="E35" s="25">
        <f t="shared" si="3"/>
        <v>2.9282075</v>
      </c>
      <c r="F35" s="26">
        <f t="shared" si="3"/>
        <v>2.643458916666667</v>
      </c>
      <c r="G35" s="25">
        <f t="shared" si="3"/>
        <v>2.573103708333333</v>
      </c>
      <c r="H35" s="26">
        <f t="shared" si="3"/>
        <v>2.44716275</v>
      </c>
      <c r="I35" s="25">
        <f t="shared" si="3"/>
        <v>2.3335262500000002</v>
      </c>
      <c r="J35" s="27">
        <f t="shared" si="3"/>
        <v>2.1782312499999996</v>
      </c>
      <c r="K35" s="91"/>
      <c r="L35" s="91"/>
      <c r="M35" s="91"/>
      <c r="N35" s="91"/>
      <c r="O35" s="91"/>
      <c r="P35" s="91"/>
    </row>
    <row r="36" spans="1:16" ht="18" customHeight="1" thickBot="1">
      <c r="A36" s="97" t="s">
        <v>11</v>
      </c>
      <c r="B36" s="98">
        <f>+B25</f>
        <v>0.4</v>
      </c>
      <c r="C36" s="28">
        <f>C35*B36</f>
        <v>1.3571933</v>
      </c>
      <c r="D36" s="29">
        <f>D35*B36</f>
        <v>1.274813</v>
      </c>
      <c r="E36" s="28">
        <f>E35*B36</f>
        <v>1.171283</v>
      </c>
      <c r="F36" s="29">
        <f>F35*B36</f>
        <v>1.0573835666666669</v>
      </c>
      <c r="G36" s="28">
        <f>G35*B36</f>
        <v>1.0292414833333332</v>
      </c>
      <c r="H36" s="29">
        <f>H35*B36</f>
        <v>0.9788651</v>
      </c>
      <c r="I36" s="28">
        <f>I35*B36</f>
        <v>0.9334105000000001</v>
      </c>
      <c r="J36" s="30">
        <f>J35*B36</f>
        <v>0.8712924999999999</v>
      </c>
      <c r="K36" s="91"/>
      <c r="L36" s="91"/>
      <c r="M36" s="91"/>
      <c r="N36" s="91"/>
      <c r="O36" s="91"/>
      <c r="P36" s="91"/>
    </row>
    <row r="37" spans="1:16" ht="25.5" customHeight="1" thickBot="1" thickTop="1">
      <c r="A37" s="31" t="s">
        <v>12</v>
      </c>
      <c r="B37" s="32" t="s">
        <v>15</v>
      </c>
      <c r="C37" s="33">
        <f aca="true" t="shared" si="4" ref="C37:J37">C30+C36</f>
        <v>11.20391949047619</v>
      </c>
      <c r="D37" s="32">
        <f t="shared" si="4"/>
        <v>10.524753476190476</v>
      </c>
      <c r="E37" s="33">
        <f t="shared" si="4"/>
        <v>9.671223476190477</v>
      </c>
      <c r="F37" s="32">
        <f t="shared" si="4"/>
        <v>8.732204995238094</v>
      </c>
      <c r="G37" s="33">
        <f t="shared" si="4"/>
        <v>8.500193864285713</v>
      </c>
      <c r="H37" s="32">
        <f t="shared" si="4"/>
        <v>8.084877004761903</v>
      </c>
      <c r="I37" s="33">
        <f t="shared" si="4"/>
        <v>7.71013669047619</v>
      </c>
      <c r="J37" s="34">
        <f t="shared" si="4"/>
        <v>7.198018690476189</v>
      </c>
      <c r="K37" s="91"/>
      <c r="L37" s="91"/>
      <c r="M37" s="91"/>
      <c r="N37" s="91"/>
      <c r="O37" s="91"/>
      <c r="P37" s="91"/>
    </row>
    <row r="38" spans="1:16" ht="18" customHeight="1" thickBot="1" thickTop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0" ht="18" customHeight="1">
      <c r="A39" s="102" t="s">
        <v>13</v>
      </c>
      <c r="B39" s="103">
        <v>0.0864</v>
      </c>
      <c r="C39" s="104">
        <f aca="true" t="shared" si="5" ref="C39:J39">C30*$B39</f>
        <v>0.8507571428571429</v>
      </c>
      <c r="D39" s="104">
        <f t="shared" si="5"/>
        <v>0.7991948571428572</v>
      </c>
      <c r="E39" s="104">
        <f t="shared" si="5"/>
        <v>0.7343948571428571</v>
      </c>
      <c r="F39" s="104">
        <f t="shared" si="5"/>
        <v>0.6631045714285714</v>
      </c>
      <c r="G39" s="104">
        <f t="shared" si="5"/>
        <v>0.6454902857142857</v>
      </c>
      <c r="H39" s="104">
        <f t="shared" si="5"/>
        <v>0.6139594285714286</v>
      </c>
      <c r="I39" s="104">
        <f t="shared" si="5"/>
        <v>0.5855091428571428</v>
      </c>
      <c r="J39" s="105">
        <f t="shared" si="5"/>
        <v>0.5466291428571428</v>
      </c>
    </row>
    <row r="40" spans="1:10" ht="18" customHeight="1" thickBot="1">
      <c r="A40" s="106" t="s">
        <v>34</v>
      </c>
      <c r="B40" s="107">
        <f>+B36</f>
        <v>0.4</v>
      </c>
      <c r="C40" s="108">
        <f>C39*B40</f>
        <v>0.3403028571428572</v>
      </c>
      <c r="D40" s="109">
        <f>D39*B40</f>
        <v>0.3196779428571429</v>
      </c>
      <c r="E40" s="108">
        <f>E39*B40</f>
        <v>0.29375794285714285</v>
      </c>
      <c r="F40" s="109">
        <f>F39*B40</f>
        <v>0.2652418285714286</v>
      </c>
      <c r="G40" s="108">
        <f>G39*B40</f>
        <v>0.25819611428571426</v>
      </c>
      <c r="H40" s="109">
        <f>H39*B40</f>
        <v>0.24558377142857146</v>
      </c>
      <c r="I40" s="108">
        <f>I39*B40</f>
        <v>0.23420365714285715</v>
      </c>
      <c r="J40" s="110">
        <f>J39*B40</f>
        <v>0.21865165714285714</v>
      </c>
    </row>
    <row r="41" spans="5:10" ht="18" customHeight="1">
      <c r="E41" s="99"/>
      <c r="F41" s="99"/>
      <c r="G41" s="99"/>
      <c r="H41" s="99"/>
      <c r="I41" s="99"/>
      <c r="J41" s="99"/>
    </row>
    <row r="44" spans="1:3" ht="15">
      <c r="A44" s="100"/>
      <c r="B44" s="100"/>
      <c r="C44" s="100"/>
    </row>
    <row r="45" spans="1:3" ht="15">
      <c r="A45" s="100"/>
      <c r="B45" s="100"/>
      <c r="C45" s="100"/>
    </row>
    <row r="46" spans="1:3" ht="15">
      <c r="A46" s="100"/>
      <c r="B46" s="100"/>
      <c r="C46" s="100"/>
    </row>
  </sheetData>
  <sheetProtection/>
  <mergeCells count="5">
    <mergeCell ref="A28:J28"/>
    <mergeCell ref="A1:J1"/>
    <mergeCell ref="B4:B5"/>
    <mergeCell ref="A3:J3"/>
    <mergeCell ref="A13:J13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15" zoomScaleNormal="115" zoomScalePageLayoutView="0" workbookViewId="0" topLeftCell="C1">
      <selection activeCell="D29" sqref="D29"/>
    </sheetView>
  </sheetViews>
  <sheetFormatPr defaultColWidth="8.8515625" defaultRowHeight="12.75"/>
  <cols>
    <col min="1" max="6" width="10.7109375" style="57" customWidth="1"/>
    <col min="7" max="7" width="18.8515625" style="57" customWidth="1"/>
    <col min="8" max="8" width="18.7109375" style="57" customWidth="1"/>
    <col min="9" max="16384" width="8.8515625" style="57" customWidth="1"/>
  </cols>
  <sheetData>
    <row r="1" spans="1:16" ht="63" customHeight="1" thickBot="1">
      <c r="A1" s="120" t="str">
        <f>conglobato!A2</f>
        <v>Minimo conglobato settore Merci, logistica e Spedizioni                                       dal  01 settembre 2005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43.5" customHeight="1" thickBot="1">
      <c r="A2" s="114"/>
      <c r="B2" s="115"/>
      <c r="C2" s="35"/>
      <c r="D2" s="35"/>
      <c r="E2" s="35"/>
      <c r="F2" s="35"/>
      <c r="G2" s="35"/>
      <c r="H2" s="35"/>
      <c r="I2" s="35"/>
      <c r="J2" s="35"/>
      <c r="K2" s="58"/>
      <c r="L2" s="58"/>
      <c r="M2" s="58"/>
      <c r="N2" s="58"/>
      <c r="O2" s="58"/>
      <c r="P2" s="58"/>
    </row>
    <row r="3" spans="1:16" ht="17.25" thickBot="1" thickTop="1">
      <c r="A3" s="58"/>
      <c r="B3" s="58"/>
      <c r="C3" s="58"/>
      <c r="D3" s="58"/>
      <c r="E3" s="58"/>
      <c r="F3" s="58"/>
      <c r="G3" s="36"/>
      <c r="H3" s="37"/>
      <c r="I3" s="137" t="s">
        <v>33</v>
      </c>
      <c r="J3" s="138"/>
      <c r="K3" s="138"/>
      <c r="L3" s="138"/>
      <c r="M3" s="138"/>
      <c r="N3" s="138"/>
      <c r="O3" s="138"/>
      <c r="P3" s="139"/>
    </row>
    <row r="4" spans="1:17" ht="28.5" customHeight="1" thickTop="1">
      <c r="A4" s="148" t="s">
        <v>19</v>
      </c>
      <c r="B4" s="149"/>
      <c r="C4" s="149"/>
      <c r="D4" s="149"/>
      <c r="E4" s="149"/>
      <c r="F4" s="149"/>
      <c r="G4" s="38" t="s">
        <v>29</v>
      </c>
      <c r="H4" s="39" t="s">
        <v>30</v>
      </c>
      <c r="I4" s="40" t="s">
        <v>3</v>
      </c>
      <c r="J4" s="40">
        <v>1</v>
      </c>
      <c r="K4" s="40">
        <v>2</v>
      </c>
      <c r="L4" s="40" t="s">
        <v>4</v>
      </c>
      <c r="M4" s="40">
        <v>3</v>
      </c>
      <c r="N4" s="40">
        <v>4</v>
      </c>
      <c r="O4" s="40">
        <v>5</v>
      </c>
      <c r="P4" s="41">
        <v>6</v>
      </c>
      <c r="Q4" s="116"/>
    </row>
    <row r="5" spans="1:17" ht="17.25" customHeight="1">
      <c r="A5" s="140" t="s">
        <v>16</v>
      </c>
      <c r="B5" s="141"/>
      <c r="C5" s="141"/>
      <c r="D5" s="141"/>
      <c r="E5" s="141"/>
      <c r="F5" s="141"/>
      <c r="G5" s="42">
        <v>0.2</v>
      </c>
      <c r="H5" s="42">
        <v>0.6</v>
      </c>
      <c r="I5" s="25">
        <f>'tutte le voci'!C30*'straordinari ecc.'!G5*'straordinari ecc.'!H5</f>
        <v>1.1816071428571429</v>
      </c>
      <c r="J5" s="25">
        <f>'tutte le voci'!D30*'straordinari ecc.'!G5*'straordinari ecc.'!H5</f>
        <v>1.1099928571428572</v>
      </c>
      <c r="K5" s="25">
        <f>'tutte le voci'!E30*'straordinari ecc.'!G5*'straordinari ecc.'!H5</f>
        <v>1.0199928571428571</v>
      </c>
      <c r="L5" s="25">
        <f>'tutte le voci'!F30*'straordinari ecc.'!G5*'straordinari ecc.'!H5</f>
        <v>0.9209785714285713</v>
      </c>
      <c r="M5" s="25">
        <f>'tutte le voci'!G30*'straordinari ecc.'!G5*'straordinari ecc.'!H5</f>
        <v>0.8965142857142856</v>
      </c>
      <c r="N5" s="25">
        <f>'tutte le voci'!H30*'straordinari ecc.'!G5*'straordinari ecc.'!H5</f>
        <v>0.8527214285714285</v>
      </c>
      <c r="O5" s="25">
        <f>'tutte le voci'!I30*'straordinari ecc.'!G5*'straordinari ecc.'!H5</f>
        <v>0.8132071428571429</v>
      </c>
      <c r="P5" s="43">
        <f>'tutte le voci'!J30*'straordinari ecc.'!G5*'straordinari ecc.'!H5</f>
        <v>0.7592071428571427</v>
      </c>
      <c r="Q5" s="7"/>
    </row>
    <row r="6" spans="1:16" ht="17.25" customHeight="1">
      <c r="A6" s="142" t="s">
        <v>17</v>
      </c>
      <c r="B6" s="143"/>
      <c r="C6" s="143"/>
      <c r="D6" s="143"/>
      <c r="E6" s="143"/>
      <c r="F6" s="143"/>
      <c r="G6" s="18">
        <v>0.15</v>
      </c>
      <c r="H6" s="44">
        <f>H5</f>
        <v>0.6</v>
      </c>
      <c r="I6" s="26">
        <f>'tutte le voci'!C30*'straordinari ecc.'!G6*'straordinari ecc.'!H6</f>
        <v>0.8862053571428571</v>
      </c>
      <c r="J6" s="26">
        <f>'tutte le voci'!D30*'straordinari ecc.'!G6*'straordinari ecc.'!H6</f>
        <v>0.8324946428571428</v>
      </c>
      <c r="K6" s="26">
        <f>'tutte le voci'!E30*'straordinari ecc.'!G6*'straordinari ecc.'!H6</f>
        <v>0.7649946428571427</v>
      </c>
      <c r="L6" s="26">
        <f>'tutte le voci'!F30*'straordinari ecc.'!G6*'straordinari ecc.'!H6</f>
        <v>0.6907339285714285</v>
      </c>
      <c r="M6" s="26">
        <f>'tutte le voci'!G30*'straordinari ecc.'!G6*'straordinari ecc.'!H6</f>
        <v>0.6723857142857143</v>
      </c>
      <c r="N6" s="26">
        <f>'tutte le voci'!H30*'straordinari ecc.'!G6*'straordinari ecc.'!H6</f>
        <v>0.6395410714285713</v>
      </c>
      <c r="O6" s="26">
        <f>'tutte le voci'!I30*'straordinari ecc.'!G6*'straordinari ecc.'!H6</f>
        <v>0.6099053571428571</v>
      </c>
      <c r="P6" s="27">
        <f>'tutte le voci'!J30*'straordinari ecc.'!G6*'straordinari ecc.'!H6</f>
        <v>0.569405357142857</v>
      </c>
    </row>
    <row r="7" spans="1:16" ht="17.25" customHeight="1" thickBot="1">
      <c r="A7" s="144" t="s">
        <v>18</v>
      </c>
      <c r="B7" s="145"/>
      <c r="C7" s="145"/>
      <c r="D7" s="145"/>
      <c r="E7" s="145"/>
      <c r="F7" s="145"/>
      <c r="G7" s="45">
        <v>0.25</v>
      </c>
      <c r="H7" s="46">
        <f>H5</f>
        <v>0.6</v>
      </c>
      <c r="I7" s="52">
        <f>'tutte le voci'!C30*'straordinari ecc.'!G7*'straordinari ecc.'!H7</f>
        <v>1.4770089285714285</v>
      </c>
      <c r="J7" s="52">
        <f>'tutte le voci'!D30*'straordinari ecc.'!G7*'straordinari ecc.'!H7</f>
        <v>1.3874910714285713</v>
      </c>
      <c r="K7" s="52">
        <f>'tutte le voci'!E30*'straordinari ecc.'!G7*'straordinari ecc.'!H7</f>
        <v>1.2749910714285713</v>
      </c>
      <c r="L7" s="52">
        <f>'tutte le voci'!F30*'straordinari ecc.'!G7*'straordinari ecc.'!H7</f>
        <v>1.1512232142857142</v>
      </c>
      <c r="M7" s="52">
        <f>'tutte le voci'!G30*'straordinari ecc.'!G7*'straordinari ecc.'!H7</f>
        <v>1.120642857142857</v>
      </c>
      <c r="N7" s="52">
        <f>'tutte le voci'!H30*'straordinari ecc.'!G7*'straordinari ecc.'!H7</f>
        <v>1.0659017857142856</v>
      </c>
      <c r="O7" s="52">
        <f>'tutte le voci'!I30*'straordinari ecc.'!G7*'straordinari ecc.'!H7</f>
        <v>1.0165089285714286</v>
      </c>
      <c r="P7" s="53">
        <f>'tutte le voci'!J30*'straordinari ecc.'!G7*'straordinari ecc.'!H7</f>
        <v>0.9490089285714284</v>
      </c>
    </row>
    <row r="8" spans="1:16" ht="30" customHeight="1" thickBot="1" thickTop="1">
      <c r="A8" s="154"/>
      <c r="B8" s="154"/>
      <c r="C8" s="154"/>
      <c r="D8" s="154"/>
      <c r="E8" s="154"/>
      <c r="F8" s="154"/>
      <c r="G8" s="47"/>
      <c r="H8" s="48"/>
      <c r="I8" s="117"/>
      <c r="J8" s="117"/>
      <c r="K8" s="117"/>
      <c r="L8" s="117"/>
      <c r="M8" s="117"/>
      <c r="N8" s="117"/>
      <c r="O8" s="117"/>
      <c r="P8" s="118"/>
    </row>
    <row r="9" spans="1:16" ht="26.25" thickTop="1">
      <c r="A9" s="148" t="s">
        <v>20</v>
      </c>
      <c r="B9" s="149"/>
      <c r="C9" s="149"/>
      <c r="D9" s="149"/>
      <c r="E9" s="149"/>
      <c r="F9" s="149"/>
      <c r="G9" s="38" t="s">
        <v>29</v>
      </c>
      <c r="H9" s="39" t="s">
        <v>30</v>
      </c>
      <c r="I9" s="49" t="s">
        <v>3</v>
      </c>
      <c r="J9" s="49">
        <v>1</v>
      </c>
      <c r="K9" s="49">
        <v>2</v>
      </c>
      <c r="L9" s="49" t="s">
        <v>4</v>
      </c>
      <c r="M9" s="49">
        <v>3</v>
      </c>
      <c r="N9" s="49">
        <v>4</v>
      </c>
      <c r="O9" s="49">
        <v>5</v>
      </c>
      <c r="P9" s="50">
        <v>6</v>
      </c>
    </row>
    <row r="10" spans="1:16" ht="18" customHeight="1">
      <c r="A10" s="140" t="s">
        <v>21</v>
      </c>
      <c r="B10" s="141"/>
      <c r="C10" s="141"/>
      <c r="D10" s="141"/>
      <c r="E10" s="141"/>
      <c r="F10" s="141"/>
      <c r="G10" s="51">
        <v>0.2</v>
      </c>
      <c r="H10" s="42">
        <f>H5</f>
        <v>0.6</v>
      </c>
      <c r="I10" s="25">
        <f>'tutte le voci'!C30*'straordinari ecc.'!G10*'straordinari ecc.'!H10</f>
        <v>1.1816071428571429</v>
      </c>
      <c r="J10" s="25">
        <f>'tutte le voci'!D30*'straordinari ecc.'!G10*'straordinari ecc.'!H10</f>
        <v>1.1099928571428572</v>
      </c>
      <c r="K10" s="25">
        <f>'tutte le voci'!E30*'straordinari ecc.'!G10*'straordinari ecc.'!H10</f>
        <v>1.0199928571428571</v>
      </c>
      <c r="L10" s="25">
        <f>'tutte le voci'!F30*'straordinari ecc.'!G10*'straordinari ecc.'!H10</f>
        <v>0.9209785714285713</v>
      </c>
      <c r="M10" s="25">
        <f>'tutte le voci'!G30*'straordinari ecc.'!G10*'straordinari ecc.'!H10</f>
        <v>0.8965142857142856</v>
      </c>
      <c r="N10" s="25">
        <f>'tutte le voci'!H30*'straordinari ecc.'!G10*'straordinari ecc.'!H10</f>
        <v>0.8527214285714285</v>
      </c>
      <c r="O10" s="25">
        <f>'tutte le voci'!I30*'straordinari ecc.'!G10*'straordinari ecc.'!H10</f>
        <v>0.8132071428571429</v>
      </c>
      <c r="P10" s="43">
        <f>'tutte le voci'!J30*'straordinari ecc.'!G10*'straordinari ecc.'!H10</f>
        <v>0.7592071428571427</v>
      </c>
    </row>
    <row r="11" spans="1:16" ht="18" customHeight="1">
      <c r="A11" s="142" t="s">
        <v>19</v>
      </c>
      <c r="B11" s="143"/>
      <c r="C11" s="143"/>
      <c r="D11" s="143"/>
      <c r="E11" s="143"/>
      <c r="F11" s="143"/>
      <c r="G11" s="18">
        <v>0.5</v>
      </c>
      <c r="H11" s="44">
        <f>H5</f>
        <v>0.6</v>
      </c>
      <c r="I11" s="26">
        <f>'tutte le voci'!C30*'straordinari ecc.'!G11*'straordinari ecc.'!H11</f>
        <v>2.954017857142857</v>
      </c>
      <c r="J11" s="26">
        <f>'tutte le voci'!D30*'straordinari ecc.'!G11*'straordinari ecc.'!H11</f>
        <v>2.7749821428571426</v>
      </c>
      <c r="K11" s="26">
        <f>'tutte le voci'!E30*'straordinari ecc.'!G11*'straordinari ecc.'!H11</f>
        <v>2.5499821428571425</v>
      </c>
      <c r="L11" s="26">
        <f>'tutte le voci'!F30*'straordinari ecc.'!G11*'straordinari ecc.'!H11</f>
        <v>2.3024464285714283</v>
      </c>
      <c r="M11" s="26">
        <f>'tutte le voci'!G30*'straordinari ecc.'!G11*'straordinari ecc.'!H11</f>
        <v>2.241285714285714</v>
      </c>
      <c r="N11" s="26">
        <f>'tutte le voci'!H30*'straordinari ecc.'!G11*'straordinari ecc.'!H11</f>
        <v>2.1318035714285712</v>
      </c>
      <c r="O11" s="26">
        <f>'tutte le voci'!I30*'straordinari ecc.'!G11*'straordinari ecc.'!H11</f>
        <v>2.033017857142857</v>
      </c>
      <c r="P11" s="27">
        <f>'tutte le voci'!J30*'straordinari ecc.'!G11*'straordinari ecc.'!H11</f>
        <v>1.8980178571428568</v>
      </c>
    </row>
    <row r="12" spans="1:16" ht="15.75" customHeight="1">
      <c r="A12" s="150" t="s">
        <v>31</v>
      </c>
      <c r="B12" s="151"/>
      <c r="C12" s="151"/>
      <c r="D12" s="151"/>
      <c r="E12" s="151"/>
      <c r="F12" s="151"/>
      <c r="G12" s="159">
        <v>0.5</v>
      </c>
      <c r="H12" s="146">
        <f>H5</f>
        <v>0.6</v>
      </c>
      <c r="I12" s="155">
        <f>'tutte le voci'!C30*'straordinari ecc.'!G12*'straordinari ecc.'!H12</f>
        <v>2.954017857142857</v>
      </c>
      <c r="J12" s="155">
        <f>'tutte le voci'!D30*'straordinari ecc.'!G12*'straordinari ecc.'!H12</f>
        <v>2.7749821428571426</v>
      </c>
      <c r="K12" s="155">
        <f>'tutte le voci'!E30*'straordinari ecc.'!G12*'straordinari ecc.'!H12</f>
        <v>2.5499821428571425</v>
      </c>
      <c r="L12" s="155">
        <f>'tutte le voci'!F30*'straordinari ecc.'!G12*'straordinari ecc.'!H12</f>
        <v>2.3024464285714283</v>
      </c>
      <c r="M12" s="155">
        <f>'tutte le voci'!G30*'straordinari ecc.'!G12*'straordinari ecc.'!H12</f>
        <v>2.241285714285714</v>
      </c>
      <c r="N12" s="155">
        <f>'tutte le voci'!H30*'straordinari ecc.'!G12*'straordinari ecc.'!H12</f>
        <v>2.1318035714285712</v>
      </c>
      <c r="O12" s="155">
        <f>'tutte le voci'!I30*'straordinari ecc.'!G12*'straordinari ecc.'!H12</f>
        <v>2.033017857142857</v>
      </c>
      <c r="P12" s="157">
        <f>'tutte le voci'!J30*'straordinari ecc.'!G12*'straordinari ecc.'!H12</f>
        <v>1.8980178571428568</v>
      </c>
    </row>
    <row r="13" spans="1:16" ht="15" customHeight="1" thickBot="1">
      <c r="A13" s="152"/>
      <c r="B13" s="153"/>
      <c r="C13" s="153"/>
      <c r="D13" s="153"/>
      <c r="E13" s="153"/>
      <c r="F13" s="153"/>
      <c r="G13" s="160"/>
      <c r="H13" s="147"/>
      <c r="I13" s="156"/>
      <c r="J13" s="156"/>
      <c r="K13" s="156"/>
      <c r="L13" s="156"/>
      <c r="M13" s="156"/>
      <c r="N13" s="156"/>
      <c r="O13" s="156"/>
      <c r="P13" s="158"/>
    </row>
    <row r="14" spans="1:16" ht="34.5" customHeight="1" thickBot="1" thickTop="1">
      <c r="A14" s="154"/>
      <c r="B14" s="154"/>
      <c r="C14" s="154"/>
      <c r="D14" s="154"/>
      <c r="E14" s="154"/>
      <c r="F14" s="154"/>
      <c r="G14" s="47"/>
      <c r="H14" s="48"/>
      <c r="I14" s="117"/>
      <c r="J14" s="117"/>
      <c r="K14" s="117"/>
      <c r="L14" s="117"/>
      <c r="M14" s="117"/>
      <c r="N14" s="117"/>
      <c r="O14" s="117"/>
      <c r="P14" s="118"/>
    </row>
    <row r="15" spans="1:16" ht="26.25" thickTop="1">
      <c r="A15" s="148" t="s">
        <v>22</v>
      </c>
      <c r="B15" s="149"/>
      <c r="C15" s="149"/>
      <c r="D15" s="149"/>
      <c r="E15" s="149"/>
      <c r="F15" s="149"/>
      <c r="G15" s="38" t="s">
        <v>29</v>
      </c>
      <c r="H15" s="39" t="s">
        <v>30</v>
      </c>
      <c r="I15" s="49" t="s">
        <v>3</v>
      </c>
      <c r="J15" s="49">
        <v>1</v>
      </c>
      <c r="K15" s="49">
        <v>2</v>
      </c>
      <c r="L15" s="49" t="s">
        <v>4</v>
      </c>
      <c r="M15" s="49">
        <v>3</v>
      </c>
      <c r="N15" s="49">
        <v>4</v>
      </c>
      <c r="O15" s="49">
        <v>5</v>
      </c>
      <c r="P15" s="50">
        <v>6</v>
      </c>
    </row>
    <row r="16" spans="1:16" ht="18.75" customHeight="1">
      <c r="A16" s="140" t="s">
        <v>23</v>
      </c>
      <c r="B16" s="141"/>
      <c r="C16" s="141"/>
      <c r="D16" s="141"/>
      <c r="E16" s="141"/>
      <c r="F16" s="141"/>
      <c r="G16" s="51">
        <v>0.3</v>
      </c>
      <c r="H16" s="42">
        <f>+H12</f>
        <v>0.6</v>
      </c>
      <c r="I16" s="25">
        <f>'tutte le voci'!C30*'straordinari ecc.'!G16*'straordinari ecc.'!H16</f>
        <v>1.7724107142857142</v>
      </c>
      <c r="J16" s="25">
        <f>'tutte le voci'!D30*'straordinari ecc.'!G16*'straordinari ecc.'!H16</f>
        <v>1.6649892857142856</v>
      </c>
      <c r="K16" s="25">
        <f>'tutte le voci'!E30*'straordinari ecc.'!G16*'straordinari ecc.'!H16</f>
        <v>1.5299892857142854</v>
      </c>
      <c r="L16" s="25">
        <f>'tutte le voci'!F30*'straordinari ecc.'!G16*'straordinari ecc.'!H16</f>
        <v>1.381467857142857</v>
      </c>
      <c r="M16" s="25">
        <f>'tutte le voci'!G30*'straordinari ecc.'!G16*'straordinari ecc.'!H16</f>
        <v>1.3447714285714285</v>
      </c>
      <c r="N16" s="25">
        <f>'tutte le voci'!H30*'straordinari ecc.'!G16*'straordinari ecc.'!H16</f>
        <v>1.2790821428571426</v>
      </c>
      <c r="O16" s="25">
        <f>'tutte le voci'!I30*'straordinari ecc.'!G16*'straordinari ecc.'!H16</f>
        <v>1.2198107142857142</v>
      </c>
      <c r="P16" s="43">
        <f>'tutte le voci'!J30*'straordinari ecc.'!G16*'straordinari ecc.'!H16</f>
        <v>1.138810714285714</v>
      </c>
    </row>
    <row r="17" spans="1:16" ht="18.75" customHeight="1">
      <c r="A17" s="142" t="s">
        <v>24</v>
      </c>
      <c r="B17" s="143"/>
      <c r="C17" s="143"/>
      <c r="D17" s="143"/>
      <c r="E17" s="143"/>
      <c r="F17" s="143"/>
      <c r="G17" s="18">
        <v>0.5</v>
      </c>
      <c r="H17" s="44">
        <f>H5</f>
        <v>0.6</v>
      </c>
      <c r="I17" s="26">
        <f>'tutte le voci'!C30*'straordinari ecc.'!G17*'straordinari ecc.'!H17</f>
        <v>2.954017857142857</v>
      </c>
      <c r="J17" s="26">
        <f>'tutte le voci'!D30*'straordinari ecc.'!G17*'straordinari ecc.'!H17</f>
        <v>2.7749821428571426</v>
      </c>
      <c r="K17" s="26">
        <f>'tutte le voci'!E30*'straordinari ecc.'!G17*'straordinari ecc.'!H17</f>
        <v>2.5499821428571425</v>
      </c>
      <c r="L17" s="26">
        <f>'tutte le voci'!F30*'straordinari ecc.'!G17*'straordinari ecc.'!H17</f>
        <v>2.3024464285714283</v>
      </c>
      <c r="M17" s="26">
        <f>'tutte le voci'!G30*'straordinari ecc.'!G17*'straordinari ecc.'!H17</f>
        <v>2.241285714285714</v>
      </c>
      <c r="N17" s="26">
        <f>'tutte le voci'!H30*'straordinari ecc.'!G17*'straordinari ecc.'!H17</f>
        <v>2.1318035714285712</v>
      </c>
      <c r="O17" s="26">
        <f>'tutte le voci'!I30*'straordinari ecc.'!G17*'straordinari ecc.'!H17</f>
        <v>2.033017857142857</v>
      </c>
      <c r="P17" s="27">
        <f>'tutte le voci'!J30*'straordinari ecc.'!G17*'straordinari ecc.'!H17</f>
        <v>1.8980178571428568</v>
      </c>
    </row>
    <row r="18" spans="1:16" ht="18.75" customHeight="1">
      <c r="A18" s="140" t="s">
        <v>25</v>
      </c>
      <c r="B18" s="141"/>
      <c r="C18" s="141"/>
      <c r="D18" s="141"/>
      <c r="E18" s="141"/>
      <c r="F18" s="141"/>
      <c r="G18" s="51">
        <v>0.5</v>
      </c>
      <c r="H18" s="42">
        <f>H5</f>
        <v>0.6</v>
      </c>
      <c r="I18" s="25">
        <f>'tutte le voci'!C30*'straordinari ecc.'!G18*'straordinari ecc.'!H18</f>
        <v>2.954017857142857</v>
      </c>
      <c r="J18" s="25">
        <f>'tutte le voci'!D30*'straordinari ecc.'!G18*'straordinari ecc.'!H18</f>
        <v>2.7749821428571426</v>
      </c>
      <c r="K18" s="25">
        <f>'tutte le voci'!E30*'straordinari ecc.'!G18*'straordinari ecc.'!H18</f>
        <v>2.5499821428571425</v>
      </c>
      <c r="L18" s="25">
        <f>'tutte le voci'!F30*'straordinari ecc.'!G18*'straordinari ecc.'!H18</f>
        <v>2.3024464285714283</v>
      </c>
      <c r="M18" s="25">
        <f>'tutte le voci'!G30*'straordinari ecc.'!G18*'straordinari ecc.'!H18</f>
        <v>2.241285714285714</v>
      </c>
      <c r="N18" s="25">
        <f>'tutte le voci'!H30*'straordinari ecc.'!G18*'straordinari ecc.'!H18</f>
        <v>2.1318035714285712</v>
      </c>
      <c r="O18" s="25">
        <f>'tutte le voci'!I30*'straordinari ecc.'!G18*'straordinari ecc.'!H18</f>
        <v>2.033017857142857</v>
      </c>
      <c r="P18" s="43">
        <f>'tutte le voci'!J30*'straordinari ecc.'!G18*'straordinari ecc.'!H18</f>
        <v>1.8980178571428568</v>
      </c>
    </row>
    <row r="19" spans="1:16" ht="18.75" customHeight="1">
      <c r="A19" s="142" t="s">
        <v>26</v>
      </c>
      <c r="B19" s="143"/>
      <c r="C19" s="143"/>
      <c r="D19" s="143"/>
      <c r="E19" s="143"/>
      <c r="F19" s="143"/>
      <c r="G19" s="18">
        <v>0.65</v>
      </c>
      <c r="H19" s="44">
        <f>H5</f>
        <v>0.6</v>
      </c>
      <c r="I19" s="26">
        <f>'tutte le voci'!C30*'straordinari ecc.'!G19*'straordinari ecc.'!H19</f>
        <v>3.8402232142857136</v>
      </c>
      <c r="J19" s="26">
        <f>'tutte le voci'!D30*'straordinari ecc.'!G19*'straordinari ecc.'!H19</f>
        <v>3.6074767857142853</v>
      </c>
      <c r="K19" s="26">
        <f>'tutte le voci'!E30*'straordinari ecc.'!G19*'straordinari ecc.'!H19</f>
        <v>3.314976785714286</v>
      </c>
      <c r="L19" s="26">
        <f>'tutte le voci'!F30*'straordinari ecc.'!G19*'straordinari ecc.'!H19</f>
        <v>2.993180357142857</v>
      </c>
      <c r="M19" s="26">
        <f>'tutte le voci'!G30*'straordinari ecc.'!G19*'straordinari ecc.'!H19</f>
        <v>2.913671428571428</v>
      </c>
      <c r="N19" s="26">
        <f>'tutte le voci'!H30*'straordinari ecc.'!G19*'straordinari ecc.'!H19</f>
        <v>2.771344642857142</v>
      </c>
      <c r="O19" s="26">
        <f>'tutte le voci'!I30*'straordinari ecc.'!G19*'straordinari ecc.'!H19</f>
        <v>2.6429232142857146</v>
      </c>
      <c r="P19" s="27">
        <f>'tutte le voci'!J30*'straordinari ecc.'!G19*'straordinari ecc.'!H19</f>
        <v>2.4674232142857138</v>
      </c>
    </row>
    <row r="20" spans="1:16" ht="18.75" customHeight="1" thickBot="1">
      <c r="A20" s="144" t="s">
        <v>27</v>
      </c>
      <c r="B20" s="145"/>
      <c r="C20" s="145"/>
      <c r="D20" s="145"/>
      <c r="E20" s="145"/>
      <c r="F20" s="145"/>
      <c r="G20" s="45">
        <v>0.75</v>
      </c>
      <c r="H20" s="46">
        <f>H5</f>
        <v>0.6</v>
      </c>
      <c r="I20" s="52">
        <f>'tutte le voci'!C30*'straordinari ecc.'!G20*'straordinari ecc.'!H20</f>
        <v>4.431026785714285</v>
      </c>
      <c r="J20" s="52">
        <f>'tutte le voci'!D30*'straordinari ecc.'!G20*'straordinari ecc.'!H20</f>
        <v>4.162473214285714</v>
      </c>
      <c r="K20" s="52">
        <f>'tutte le voci'!E30*'straordinari ecc.'!G20*'straordinari ecc.'!H20</f>
        <v>3.8249732142857145</v>
      </c>
      <c r="L20" s="52">
        <f>'tutte le voci'!F30*'straordinari ecc.'!G20*'straordinari ecc.'!H20</f>
        <v>3.4536696428571427</v>
      </c>
      <c r="M20" s="52">
        <f>'tutte le voci'!G30*'straordinari ecc.'!G20*'straordinari ecc.'!H20</f>
        <v>3.3619285714285714</v>
      </c>
      <c r="N20" s="52">
        <f>'tutte le voci'!H30*'straordinari ecc.'!G20*'straordinari ecc.'!H20</f>
        <v>3.197705357142857</v>
      </c>
      <c r="O20" s="52">
        <f>'tutte le voci'!I30*'straordinari ecc.'!G20*'straordinari ecc.'!H20</f>
        <v>3.049526785714286</v>
      </c>
      <c r="P20" s="53">
        <f>'tutte le voci'!J30*'straordinari ecc.'!G20*'straordinari ecc.'!H20</f>
        <v>2.847026785714285</v>
      </c>
    </row>
    <row r="21" ht="13.5" thickTop="1"/>
  </sheetData>
  <sheetProtection/>
  <mergeCells count="28">
    <mergeCell ref="A1:P1"/>
    <mergeCell ref="M12:M13"/>
    <mergeCell ref="N12:N13"/>
    <mergeCell ref="O12:O13"/>
    <mergeCell ref="P12:P13"/>
    <mergeCell ref="I12:I13"/>
    <mergeCell ref="J12:J13"/>
    <mergeCell ref="K12:K13"/>
    <mergeCell ref="L12:L13"/>
    <mergeCell ref="G12:G13"/>
    <mergeCell ref="A19:F19"/>
    <mergeCell ref="A4:F4"/>
    <mergeCell ref="A12:F13"/>
    <mergeCell ref="A20:F20"/>
    <mergeCell ref="A15:F15"/>
    <mergeCell ref="A16:F16"/>
    <mergeCell ref="A17:F17"/>
    <mergeCell ref="A18:F18"/>
    <mergeCell ref="A14:F14"/>
    <mergeCell ref="A8:F8"/>
    <mergeCell ref="I3:P3"/>
    <mergeCell ref="A5:F5"/>
    <mergeCell ref="A6:F6"/>
    <mergeCell ref="A7:F7"/>
    <mergeCell ref="H12:H13"/>
    <mergeCell ref="A9:F9"/>
    <mergeCell ref="A10:F10"/>
    <mergeCell ref="A11:F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Azzola</dc:creator>
  <cp:keywords/>
  <dc:description/>
  <cp:lastModifiedBy>Principale</cp:lastModifiedBy>
  <cp:lastPrinted>2005-09-30T10:43:48Z</cp:lastPrinted>
  <dcterms:created xsi:type="dcterms:W3CDTF">2003-09-28T12:05:54Z</dcterms:created>
  <dcterms:modified xsi:type="dcterms:W3CDTF">2012-08-15T14:01:38Z</dcterms:modified>
  <cp:category/>
  <cp:version/>
  <cp:contentType/>
  <cp:contentStatus/>
</cp:coreProperties>
</file>